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7.jpeg" ContentType="image/jpeg"/>
  <Override PartName="/xl/media/image2.png" ContentType="image/png"/>
  <Override PartName="/xl/media/image4.jpeg" ContentType="image/jpeg"/>
  <Override PartName="/xl/media/image3.jpeg" ContentType="image/jpeg"/>
  <Override PartName="/xl/media/image5.jpeg" ContentType="image/jpeg"/>
  <Override PartName="/xl/media/image6.jpeg" ContentType="image/jpeg"/>
  <Override PartName="/xl/media/image8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_xlfn_CONCAT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6" authorId="0">
      <text>
        <r>
          <rPr>
            <sz val="10"/>
            <color rgb="FFCE181E"/>
            <rFont val="Arial"/>
            <family val="2"/>
            <charset val="204"/>
          </rPr>
          <t xml:space="preserve">Заполняется автоматически!</t>
        </r>
      </text>
    </comment>
    <comment ref="B1" authorId="0">
      <text>
        <r>
          <rPr>
            <sz val="10"/>
            <rFont val="Arial"/>
            <family val="2"/>
            <charset val="204"/>
          </rPr>
          <t xml:space="preserve">Ввести наименование детали, </t>
        </r>
        <r>
          <rPr>
            <sz val="10"/>
            <color rgb="FFCE181E"/>
            <rFont val="Arial"/>
            <family val="2"/>
            <charset val="204"/>
          </rPr>
          <t xml:space="preserve">если необходима печать наименования на этикетке!</t>
        </r>
      </text>
    </comment>
    <comment ref="B12" authorId="0">
      <text>
        <r>
          <rPr>
            <sz val="10"/>
            <rFont val="Arial"/>
            <family val="2"/>
            <charset val="204"/>
          </rPr>
          <t xml:space="preserve">Выбрать материал из выпадающего списка в ячейке справа.
</t>
        </r>
      </text>
    </comment>
    <comment ref="B20" authorId="0">
      <text>
        <r>
          <rPr>
            <sz val="10"/>
            <rFont val="Arial"/>
            <family val="2"/>
            <charset val="204"/>
          </rPr>
          <t xml:space="preserve">Вычитать или нет толщину кромки из габаритных размеров детали?</t>
        </r>
      </text>
    </comment>
    <comment ref="B21" authorId="0">
      <text>
        <r>
          <rPr>
            <sz val="10"/>
            <rFont val="Arial"/>
            <family val="2"/>
            <charset val="204"/>
          </rPr>
          <t xml:space="preserve">Заполняется менеджером! Использовать агрегат прифугофки при облицовывании детали?</t>
        </r>
      </text>
    </comment>
    <comment ref="B25" authorId="0">
      <text>
        <r>
          <rPr>
            <sz val="10"/>
            <rFont val="Arial"/>
            <family val="2"/>
            <charset val="204"/>
          </rPr>
          <t xml:space="preserve">Ввести наименование детали, </t>
        </r>
        <r>
          <rPr>
            <sz val="10"/>
            <color rgb="FFCE181E"/>
            <rFont val="Arial"/>
            <family val="2"/>
            <charset val="204"/>
          </rPr>
          <t xml:space="preserve">если необходима печать наименования на этикетке!</t>
        </r>
      </text>
    </comment>
    <comment ref="C1" authorId="0">
      <text>
        <r>
          <rPr>
            <sz val="10"/>
            <rFont val="Arial"/>
            <family val="2"/>
            <charset val="204"/>
          </rPr>
          <t xml:space="preserve">Размер детали по направлению волокон.</t>
        </r>
      </text>
    </comment>
    <comment ref="C14" authorId="0">
      <text>
        <r>
          <rPr>
            <sz val="10"/>
            <rFont val="Arial"/>
            <family val="2"/>
            <charset val="204"/>
          </rPr>
          <t xml:space="preserve">Выбрать из выпадающего списка «В цвет», если декор кромки соответствует декору плиты. Если нет — выбрать «другой» и заполнить необходимые ячейки «Другой декор» </t>
        </r>
      </text>
    </comment>
    <comment ref="C25" authorId="0">
      <text>
        <r>
          <rPr>
            <sz val="10"/>
            <rFont val="Arial"/>
            <family val="2"/>
            <charset val="204"/>
          </rPr>
          <t xml:space="preserve">Размер детали по направлению волокон.</t>
        </r>
      </text>
    </comment>
    <comment ref="D1" authorId="0">
      <text>
        <r>
          <rPr>
            <sz val="10"/>
            <rFont val="Arial"/>
            <family val="2"/>
            <charset val="204"/>
          </rPr>
          <t xml:space="preserve">Размер детали поперек направлению волокон.</t>
        </r>
      </text>
    </comment>
    <comment ref="D12" authorId="0">
      <text>
        <r>
          <rPr>
            <sz val="10"/>
            <rFont val="Arial"/>
            <family val="2"/>
            <charset val="204"/>
          </rPr>
          <t xml:space="preserve">Ввести название декора в ячейке справа.
</t>
        </r>
      </text>
    </comment>
    <comment ref="D25" authorId="0">
      <text>
        <r>
          <rPr>
            <sz val="10"/>
            <rFont val="Arial"/>
            <family val="2"/>
            <charset val="204"/>
          </rPr>
          <t xml:space="preserve">Размер детали поперек направлению волокон.</t>
        </r>
      </text>
    </comment>
    <comment ref="E1" authorId="0">
      <text>
        <r>
          <rPr>
            <sz val="10"/>
            <rFont val="Arial"/>
            <family val="2"/>
            <charset val="204"/>
          </rPr>
          <t xml:space="preserve">Количество деталей в заказе.</t>
        </r>
      </text>
    </comment>
    <comment ref="E14" authorId="0">
      <text>
        <r>
          <rPr>
            <sz val="10"/>
            <rFont val="Arial"/>
            <family val="2"/>
            <charset val="204"/>
          </rPr>
          <t xml:space="preserve">Выбрать типоразмер кромки.</t>
        </r>
      </text>
    </comment>
    <comment ref="E25" authorId="0">
      <text>
        <r>
          <rPr>
            <sz val="10"/>
            <rFont val="Arial"/>
            <family val="2"/>
            <charset val="204"/>
          </rPr>
          <t xml:space="preserve">Количество деталей в заказе.</t>
        </r>
      </text>
    </comment>
    <comment ref="F1" authorId="0">
      <text>
        <r>
          <rPr>
            <sz val="10"/>
            <color rgb="FFCE181E"/>
            <rFont val="Arial"/>
            <family val="2"/>
            <charset val="204"/>
          </rPr>
          <t xml:space="preserve">Заполняется автоматически!</t>
        </r>
      </text>
    </comment>
    <comment ref="F14" authorId="0">
      <text>
        <r>
          <rPr>
            <sz val="10"/>
            <rFont val="Arial"/>
            <family val="2"/>
            <charset val="204"/>
          </rPr>
          <t xml:space="preserve">Заполнить наименование декора кромки, </t>
        </r>
        <r>
          <rPr>
            <sz val="10"/>
            <color rgb="FFCE181E"/>
            <rFont val="Arial"/>
            <family val="2"/>
            <charset val="204"/>
          </rPr>
          <t xml:space="preserve">если отличается от декора плиты.
А так же выбрать тип кромки с параметром (другой) в ячейке слева.</t>
        </r>
      </text>
    </comment>
    <comment ref="F25" authorId="0">
      <text>
        <r>
          <rPr>
            <sz val="10"/>
            <color rgb="FFCE181E"/>
            <rFont val="Arial"/>
            <family val="2"/>
            <charset val="204"/>
          </rPr>
          <t xml:space="preserve">Заполняется автоматически!</t>
        </r>
      </text>
    </comment>
    <comment ref="G1" authorId="0">
      <text>
        <r>
          <rPr>
            <sz val="10"/>
            <color rgb="FFCE181E"/>
            <rFont val="Arial"/>
            <family val="2"/>
            <charset val="204"/>
          </rPr>
          <t xml:space="preserve">Заполняется автоматически!</t>
        </r>
      </text>
    </comment>
    <comment ref="G25" authorId="0">
      <text>
        <r>
          <rPr>
            <sz val="10"/>
            <color rgb="FFCE181E"/>
            <rFont val="Arial"/>
            <family val="2"/>
            <charset val="204"/>
          </rPr>
          <t xml:space="preserve">Заполняется автоматически!</t>
        </r>
      </text>
    </comment>
    <comment ref="H1" authorId="0">
      <text>
        <r>
          <rPr>
            <sz val="10"/>
            <rFont val="Arial"/>
            <family val="2"/>
            <charset val="204"/>
          </rPr>
          <t xml:space="preserve">Если ориентация волокон детали не важна, выбрать «не задана» в выпадающем списке.</t>
        </r>
      </text>
    </comment>
    <comment ref="H12" authorId="0">
      <text>
        <r>
          <rPr>
            <sz val="10"/>
            <rFont val="Arial"/>
            <family val="2"/>
            <charset val="204"/>
          </rPr>
          <t xml:space="preserve">Выбрать толщину материала из выпадающего списка в ячейке справа.</t>
        </r>
      </text>
    </comment>
    <comment ref="H25" authorId="0">
      <text>
        <r>
          <rPr>
            <sz val="10"/>
            <rFont val="Arial"/>
            <family val="2"/>
            <charset val="204"/>
          </rPr>
          <t xml:space="preserve">Если ориентация волокон детали не важна, выбрать «не задана» в выпадающем списке.</t>
        </r>
      </text>
    </comment>
    <comment ref="I1" authorId="0">
      <text>
        <r>
          <rPr>
            <sz val="10"/>
            <rFont val="Arial"/>
            <family val="2"/>
            <charset val="204"/>
          </rPr>
          <t xml:space="preserve">Выбрать тип кромки по длине (сторона L1)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I25" authorId="0">
      <text>
        <r>
          <rPr>
            <sz val="10"/>
            <rFont val="Arial"/>
            <family val="2"/>
            <charset val="204"/>
          </rPr>
          <t xml:space="preserve">Выбрать тип кромки по длине (сторона L1)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J1" authorId="0">
      <text>
        <r>
          <rPr>
            <sz val="10"/>
            <rFont val="Arial"/>
            <family val="2"/>
            <charset val="204"/>
          </rPr>
          <t xml:space="preserve">Выбрать тип кромки по длине (сторона L2)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J25" authorId="0">
      <text>
        <r>
          <rPr>
            <sz val="10"/>
            <rFont val="Arial"/>
            <family val="2"/>
            <charset val="204"/>
          </rPr>
          <t xml:space="preserve">Выбрать тип кромки по длине (сторона L2)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K1" authorId="0">
      <text>
        <r>
          <rPr>
            <sz val="10"/>
            <rFont val="Arial"/>
            <family val="2"/>
            <charset val="204"/>
          </rPr>
          <t xml:space="preserve">Выбрать тип кромки по ширине (сторона W1) из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K25" authorId="0">
      <text>
        <r>
          <rPr>
            <sz val="10"/>
            <rFont val="Arial"/>
            <family val="2"/>
            <charset val="204"/>
          </rPr>
          <t xml:space="preserve">Выбрать тип кромки по ширине (сторона W1) из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L1" authorId="0">
      <text>
        <r>
          <rPr>
            <sz val="10"/>
            <rFont val="Arial"/>
            <family val="2"/>
            <charset val="204"/>
          </rPr>
          <t xml:space="preserve">Выбрать тип кромки по ширине (сторона W2) из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L25" authorId="0">
      <text>
        <r>
          <rPr>
            <sz val="10"/>
            <rFont val="Arial"/>
            <family val="2"/>
            <charset val="204"/>
          </rPr>
          <t xml:space="preserve">Выбрать тип кромки по ширине (сторона W2) из выпадающего списка. </t>
        </r>
        <r>
          <rPr>
            <sz val="10"/>
            <color rgb="FFCE181E"/>
            <rFont val="Arial"/>
            <family val="2"/>
            <charset val="204"/>
          </rPr>
          <t xml:space="preserve">Список отображается после выбора типа кромки используемой в заказе в ячейках (D15 — D18)!</t>
        </r>
      </text>
    </comment>
    <comment ref="S1" authorId="0">
      <text>
        <r>
          <rPr>
            <sz val="10"/>
            <rFont val="Arial"/>
            <family val="2"/>
            <charset val="204"/>
          </rPr>
          <t xml:space="preserve">Ввести комментарий по изготовлению детали, </t>
        </r>
        <r>
          <rPr>
            <sz val="10"/>
            <color rgb="FFCE181E"/>
            <rFont val="Arial"/>
            <family val="2"/>
            <charset val="204"/>
          </rPr>
          <t xml:space="preserve">если необходимо!</t>
        </r>
      </text>
    </comment>
    <comment ref="S25" authorId="0">
      <text>
        <r>
          <rPr>
            <sz val="10"/>
            <rFont val="Arial"/>
            <family val="2"/>
            <charset val="204"/>
          </rPr>
          <t xml:space="preserve">Ввести комментарий по изготовлению детали, </t>
        </r>
        <r>
          <rPr>
            <sz val="10"/>
            <color rgb="FFCE181E"/>
            <rFont val="Arial"/>
            <family val="2"/>
            <charset val="204"/>
          </rPr>
          <t xml:space="preserve">если необходимо!</t>
        </r>
      </text>
    </comment>
  </commentList>
</comments>
</file>

<file path=xl/sharedStrings.xml><?xml version="1.0" encoding="utf-8"?>
<sst xmlns="http://schemas.openxmlformats.org/spreadsheetml/2006/main" count="115" uniqueCount="70">
  <si>
    <t xml:space="preserve">Наименование</t>
  </si>
  <si>
    <r>
      <rPr>
        <sz val="10"/>
        <rFont val="Arial"/>
        <family val="2"/>
        <charset val="204"/>
      </rPr>
      <t xml:space="preserve">Длина  Панели </t>
    </r>
    <r>
      <rPr>
        <b val="true"/>
        <sz val="14"/>
        <rFont val="Arial"/>
        <family val="2"/>
        <charset val="204"/>
      </rPr>
      <t xml:space="preserve">(L)</t>
    </r>
  </si>
  <si>
    <r>
      <rPr>
        <sz val="10"/>
        <rFont val="Arial"/>
        <family val="2"/>
        <charset val="204"/>
      </rPr>
      <t xml:space="preserve">Ширина Панели </t>
    </r>
    <r>
      <rPr>
        <b val="true"/>
        <sz val="14"/>
        <rFont val="Arial"/>
        <family val="2"/>
        <charset val="204"/>
      </rPr>
      <t xml:space="preserve">(W)</t>
    </r>
  </si>
  <si>
    <t xml:space="preserve">Количество</t>
  </si>
  <si>
    <t xml:space="preserve">Длина Заготовки (L)</t>
  </si>
  <si>
    <t xml:space="preserve">Ширина Заготовки (W)</t>
  </si>
  <si>
    <t xml:space="preserve">Ориентация</t>
  </si>
  <si>
    <t xml:space="preserve">Облицовка L1</t>
  </si>
  <si>
    <t xml:space="preserve">Облицовка L2</t>
  </si>
  <si>
    <t xml:space="preserve">Облицовка W1</t>
  </si>
  <si>
    <t xml:space="preserve">Облицовка W2</t>
  </si>
  <si>
    <t xml:space="preserve">ПАЗ 1</t>
  </si>
  <si>
    <t xml:space="preserve">ПАЗ 2</t>
  </si>
  <si>
    <t xml:space="preserve">ЕСТЬ ПАЗ С ОБРАТНОЙ СТОРОНЫ</t>
  </si>
  <si>
    <t xml:space="preserve">Склейка</t>
  </si>
  <si>
    <t xml:space="preserve">Фрезеровка</t>
  </si>
  <si>
    <t xml:space="preserve">PUR облицовка</t>
  </si>
  <si>
    <t xml:space="preserve">Комментарий</t>
  </si>
  <si>
    <t xml:space="preserve">Ячейки с красной отметкой в правом верхнем углу содержат примечание! Для отображения необходимо навести курсор на ячейку. </t>
  </si>
  <si>
    <t xml:space="preserve">ООО «Планета Сервис»</t>
  </si>
  <si>
    <t xml:space="preserve"> г.Краснодар, ул. Тихорецкая 22/1  т/ф (861) 9-920-130</t>
  </si>
  <si>
    <t xml:space="preserve">E-mail: raspil@planetadsp.ru  </t>
  </si>
  <si>
    <t xml:space="preserve">Список пазов</t>
  </si>
  <si>
    <t xml:space="preserve">Заказ №</t>
  </si>
  <si>
    <t xml:space="preserve">ВВЕСТИ НОМЕР ЗАКАЗА</t>
  </si>
  <si>
    <t xml:space="preserve">Паз 1</t>
  </si>
  <si>
    <t xml:space="preserve">Па3 2</t>
  </si>
  <si>
    <t xml:space="preserve">Клиент (ФИО)</t>
  </si>
  <si>
    <t xml:space="preserve">ВВЕСТИ ФИО КЛИЕНТА</t>
  </si>
  <si>
    <t xml:space="preserve">H</t>
  </si>
  <si>
    <t xml:space="preserve">(L1)</t>
  </si>
  <si>
    <t xml:space="preserve">Контактный номер</t>
  </si>
  <si>
    <t xml:space="preserve">ВВЕСТИ КОНТАКТНЫЙ НОМЕР КЛИЕНТА</t>
  </si>
  <si>
    <t xml:space="preserve">ОБА ПАЗА</t>
  </si>
  <si>
    <t xml:space="preserve">G</t>
  </si>
  <si>
    <t xml:space="preserve">(L2)</t>
  </si>
  <si>
    <t xml:space="preserve">(W1)</t>
  </si>
  <si>
    <t xml:space="preserve">(W2)</t>
  </si>
  <si>
    <t xml:space="preserve">Материал:</t>
  </si>
  <si>
    <t xml:space="preserve">ЛДСП</t>
  </si>
  <si>
    <t xml:space="preserve">Декор:</t>
  </si>
  <si>
    <t xml:space="preserve">Толщина</t>
  </si>
  <si>
    <t xml:space="preserve">dx</t>
  </si>
  <si>
    <t xml:space="preserve">Декор</t>
  </si>
  <si>
    <t xml:space="preserve">Тип</t>
  </si>
  <si>
    <t xml:space="preserve">Другой декор</t>
  </si>
  <si>
    <t xml:space="preserve">Типы/параметры пазов</t>
  </si>
  <si>
    <t xml:space="preserve">Кромка №1</t>
  </si>
  <si>
    <t xml:space="preserve">Кромка №2</t>
  </si>
  <si>
    <t xml:space="preserve">Кромка №3</t>
  </si>
  <si>
    <t xml:space="preserve">Кромка №4</t>
  </si>
  <si>
    <t xml:space="preserve">Fi</t>
  </si>
  <si>
    <t xml:space="preserve">Вычесть кромку</t>
  </si>
  <si>
    <t xml:space="preserve">Да</t>
  </si>
  <si>
    <t xml:space="preserve">Прифуговка</t>
  </si>
  <si>
    <t xml:space="preserve">R</t>
  </si>
  <si>
    <t xml:space="preserve">Толщина L1</t>
  </si>
  <si>
    <t xml:space="preserve">Толщина L2</t>
  </si>
  <si>
    <t xml:space="preserve">Толщина W1</t>
  </si>
  <si>
    <t xml:space="preserve">Толщина W2</t>
  </si>
  <si>
    <t xml:space="preserve">Обозначение L1</t>
  </si>
  <si>
    <t xml:space="preserve">Обозначение L2</t>
  </si>
  <si>
    <t xml:space="preserve">Обозначение W1</t>
  </si>
  <si>
    <t xml:space="preserve">Обозначение W2</t>
  </si>
  <si>
    <t xml:space="preserve">Количество кромленных сторон, Ширина</t>
  </si>
  <si>
    <t xml:space="preserve">Количество кромленных сторон, Длина</t>
  </si>
  <si>
    <t xml:space="preserve">тут</t>
  </si>
  <si>
    <t xml:space="preserve">orig</t>
  </si>
  <si>
    <t xml:space="preserve">диапазон</t>
  </si>
  <si>
    <t xml:space="preserve">ЕСЛИ(СЧЁТЕСЛИ(M26;"*")=1;$Sheet1.$C$26:$D$26;"")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</si>
</sst>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dd/mm/yy\ hh:mm"/>
    <numFmt numFmtId="167" formatCode="General"/>
    <numFmt numFmtId="168" formatCode="0.0"/>
    <numFmt numFmtId="169" formatCode="&quot;BOOL&quot;e&quot;AN&quot;"/>
    <numFmt numFmtId="170" formatCode="@"/>
  </numFmts>
  <fonts count="2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name val="Arial"/>
      <family val="2"/>
      <charset val="204"/>
    </font>
    <font>
      <b val="true"/>
      <i val="true"/>
      <u val="single"/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b val="true"/>
      <sz val="14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name val="Arial"/>
      <family val="2"/>
      <charset val="204"/>
    </font>
    <font>
      <i val="true"/>
      <sz val="15"/>
      <color rgb="FFEA7500"/>
      <name val="Corbel"/>
      <family val="2"/>
      <charset val="1"/>
    </font>
    <font>
      <b val="true"/>
      <shadow val="true"/>
      <sz val="20"/>
      <color rgb="FFFF6600"/>
      <name val="Century Gothic"/>
      <family val="2"/>
      <charset val="204"/>
    </font>
    <font>
      <b val="true"/>
      <sz val="12"/>
      <color rgb="FFFF6600"/>
      <name val="Century Gothic"/>
      <family val="2"/>
      <charset val="204"/>
    </font>
    <font>
      <b val="true"/>
      <sz val="14"/>
      <color rgb="FFFF6600"/>
      <name val="Century Gothic"/>
      <family val="2"/>
      <charset val="204"/>
    </font>
    <font>
      <sz val="14"/>
      <name val="Calibri"/>
      <family val="2"/>
      <charset val="204"/>
    </font>
    <font>
      <b val="true"/>
      <i val="true"/>
      <sz val="14"/>
      <color rgb="FFFFFFFF"/>
      <name val="Corbel"/>
      <family val="2"/>
      <charset val="204"/>
    </font>
    <font>
      <b val="true"/>
      <sz val="14"/>
      <color rgb="FFFFFFFF"/>
      <name val="Calibri"/>
      <family val="2"/>
      <charset val="204"/>
    </font>
    <font>
      <b val="true"/>
      <i val="true"/>
      <sz val="11"/>
      <color rgb="FFFF6600"/>
      <name val="Corbel"/>
      <family val="2"/>
      <charset val="204"/>
    </font>
    <font>
      <b val="true"/>
      <i val="true"/>
      <sz val="14"/>
      <color rgb="FF001A41"/>
      <name val="Corbel"/>
      <family val="2"/>
      <charset val="204"/>
    </font>
    <font>
      <b val="true"/>
      <sz val="14"/>
      <color rgb="FFFFFFFF"/>
      <name val="Calibri"/>
      <family val="2"/>
      <charset val="1"/>
    </font>
    <font>
      <b val="true"/>
      <sz val="14"/>
      <name val="Calibri"/>
      <family val="2"/>
      <charset val="1"/>
    </font>
    <font>
      <sz val="10"/>
      <name val="Corbel"/>
      <family val="2"/>
      <charset val="204"/>
    </font>
    <font>
      <sz val="14"/>
      <color rgb="FFFFFFFF"/>
      <name val="Calibri"/>
      <family val="2"/>
      <charset val="204"/>
    </font>
    <font>
      <b val="true"/>
      <sz val="10"/>
      <color rgb="FF001A41"/>
      <name val="Arial"/>
      <family val="2"/>
      <charset val="204"/>
    </font>
    <font>
      <sz val="10"/>
      <color rgb="FFCE181E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EA7500"/>
      </patternFill>
    </fill>
    <fill>
      <patternFill patternType="solid">
        <fgColor rgb="FFFFAB73"/>
        <bgColor rgb="FFFF99CC"/>
      </patternFill>
    </fill>
    <fill>
      <patternFill patternType="solid">
        <fgColor rgb="FF5ED0BD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00A287"/>
        <bgColor rgb="FF00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>
        <color rgb="FF001A41"/>
      </left>
      <right style="thin">
        <color rgb="FF001A41"/>
      </right>
      <top style="medium">
        <color rgb="FF001A41"/>
      </top>
      <bottom style="medium">
        <color rgb="FF001A41"/>
      </bottom>
      <diagonal/>
    </border>
    <border diagonalUp="false" diagonalDown="false">
      <left style="thin">
        <color rgb="FF001A41"/>
      </left>
      <right style="medium">
        <color rgb="FF001A41"/>
      </right>
      <top style="medium">
        <color rgb="FF001A41"/>
      </top>
      <bottom style="medium">
        <color rgb="FF001A41"/>
      </bottom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001A41"/>
      </left>
      <right style="thin">
        <color rgb="FF001A41"/>
      </right>
      <top style="thin">
        <color rgb="FF001A41"/>
      </top>
      <bottom style="thin">
        <color rgb="FF001A41"/>
      </bottom>
      <diagonal/>
    </border>
    <border diagonalUp="false" diagonalDown="false">
      <left style="thin">
        <color rgb="FF001A41"/>
      </left>
      <right style="medium">
        <color rgb="FF001A41"/>
      </right>
      <top style="thin">
        <color rgb="FF001A41"/>
      </top>
      <bottom style="thin">
        <color rgb="FF001A4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>
        <color rgb="FF001A41"/>
      </left>
      <right style="thin">
        <color rgb="FF001A41"/>
      </right>
      <top style="thin">
        <color rgb="FF001A41"/>
      </top>
      <bottom style="medium"/>
      <diagonal/>
    </border>
    <border diagonalUp="false" diagonalDown="false">
      <left style="thin">
        <color rgb="FF001A41"/>
      </left>
      <right style="medium">
        <color rgb="FF001A41"/>
      </right>
      <top style="thin">
        <color rgb="FF001A41"/>
      </top>
      <bottom style="medium"/>
      <diagonal/>
    </border>
    <border diagonalUp="false" diagonalDown="false">
      <left style="hair"/>
      <right style="hair"/>
      <top style="hair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5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5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2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2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6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2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6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6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18" fillId="2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6" borderId="1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6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6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6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6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6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6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1" xfId="0" applyFont="fals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3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3" fillId="3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23" fillId="3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5" xfId="0" applyFont="fals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3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3" fillId="3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4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4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1" xfId="20"/>
    <cellStyle name="Результат 1" xfId="21"/>
    <cellStyle name="Результат2" xfId="22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287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AB73"/>
      <rgbColor rgb="FF3366FF"/>
      <rgbColor rgb="FF5ED0BD"/>
      <rgbColor rgb="FF99CC00"/>
      <rgbColor rgb="FFFFCC00"/>
      <rgbColor rgb="FFEA7500"/>
      <rgbColor rgb="FFFF6600"/>
      <rgbColor rgb="FF666699"/>
      <rgbColor rgb="FF969696"/>
      <rgbColor rgb="FF001A41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15840</xdr:colOff>
      <xdr:row>24</xdr:row>
      <xdr:rowOff>30240</xdr:rowOff>
    </xdr:from>
    <xdr:to>
      <xdr:col>0</xdr:col>
      <xdr:colOff>421560</xdr:colOff>
      <xdr:row>24</xdr:row>
      <xdr:rowOff>471600</xdr:rowOff>
    </xdr:to>
    <xdr:pic>
      <xdr:nvPicPr>
        <xdr:cNvPr id="0" name="Изображение 2" descr=""/>
        <xdr:cNvPicPr/>
      </xdr:nvPicPr>
      <xdr:blipFill>
        <a:blip r:embed="rId1"/>
        <a:stretch/>
      </xdr:blipFill>
      <xdr:spPr>
        <a:xfrm>
          <a:off x="15840" y="6124320"/>
          <a:ext cx="405720" cy="441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164520</xdr:colOff>
      <xdr:row>4</xdr:row>
      <xdr:rowOff>176760</xdr:rowOff>
    </xdr:from>
    <xdr:to>
      <xdr:col>17</xdr:col>
      <xdr:colOff>486000</xdr:colOff>
      <xdr:row>22</xdr:row>
      <xdr:rowOff>128520</xdr:rowOff>
    </xdr:to>
    <xdr:pic>
      <xdr:nvPicPr>
        <xdr:cNvPr id="1" name="Изображение 3" descr=""/>
        <xdr:cNvPicPr/>
      </xdr:nvPicPr>
      <xdr:blipFill>
        <a:blip r:embed="rId2"/>
        <a:stretch/>
      </xdr:blipFill>
      <xdr:spPr>
        <a:xfrm>
          <a:off x="9860760" y="1355760"/>
          <a:ext cx="7710480" cy="4375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18</xdr:col>
      <xdr:colOff>54720</xdr:colOff>
      <xdr:row>4</xdr:row>
      <xdr:rowOff>15480</xdr:rowOff>
    </xdr:from>
    <xdr:to>
      <xdr:col>18</xdr:col>
      <xdr:colOff>1518480</xdr:colOff>
      <xdr:row>7</xdr:row>
      <xdr:rowOff>159480</xdr:rowOff>
    </xdr:to>
    <xdr:pic>
      <xdr:nvPicPr>
        <xdr:cNvPr id="2" name="Изображение 5" descr=""/>
        <xdr:cNvPicPr/>
      </xdr:nvPicPr>
      <xdr:blipFill>
        <a:blip r:embed="rId3"/>
        <a:stretch/>
      </xdr:blipFill>
      <xdr:spPr>
        <a:xfrm>
          <a:off x="18273960" y="1194480"/>
          <a:ext cx="1463760" cy="881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17</xdr:col>
      <xdr:colOff>1024560</xdr:colOff>
      <xdr:row>7</xdr:row>
      <xdr:rowOff>106560</xdr:rowOff>
    </xdr:from>
    <xdr:to>
      <xdr:col>18</xdr:col>
      <xdr:colOff>1504080</xdr:colOff>
      <xdr:row>11</xdr:row>
      <xdr:rowOff>219960</xdr:rowOff>
    </xdr:to>
    <xdr:pic>
      <xdr:nvPicPr>
        <xdr:cNvPr id="3" name="Изображение 6" descr=""/>
        <xdr:cNvPicPr/>
      </xdr:nvPicPr>
      <xdr:blipFill>
        <a:blip r:embed="rId4"/>
        <a:stretch/>
      </xdr:blipFill>
      <xdr:spPr>
        <a:xfrm>
          <a:off x="18109800" y="2022840"/>
          <a:ext cx="1613520" cy="1096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17</xdr:col>
      <xdr:colOff>1080000</xdr:colOff>
      <xdr:row>11</xdr:row>
      <xdr:rowOff>176040</xdr:rowOff>
    </xdr:from>
    <xdr:to>
      <xdr:col>18</xdr:col>
      <xdr:colOff>1496520</xdr:colOff>
      <xdr:row>15</xdr:row>
      <xdr:rowOff>112320</xdr:rowOff>
    </xdr:to>
    <xdr:pic>
      <xdr:nvPicPr>
        <xdr:cNvPr id="4" name="Изображение 7" descr=""/>
        <xdr:cNvPicPr/>
      </xdr:nvPicPr>
      <xdr:blipFill>
        <a:blip r:embed="rId5"/>
        <a:stretch/>
      </xdr:blipFill>
      <xdr:spPr>
        <a:xfrm>
          <a:off x="18165240" y="3075120"/>
          <a:ext cx="1550520" cy="9194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18</xdr:col>
      <xdr:colOff>23400</xdr:colOff>
      <xdr:row>15</xdr:row>
      <xdr:rowOff>106560</xdr:rowOff>
    </xdr:from>
    <xdr:to>
      <xdr:col>18</xdr:col>
      <xdr:colOff>1519920</xdr:colOff>
      <xdr:row>19</xdr:row>
      <xdr:rowOff>189360</xdr:rowOff>
    </xdr:to>
    <xdr:pic>
      <xdr:nvPicPr>
        <xdr:cNvPr id="5" name="Изображение 8" descr=""/>
        <xdr:cNvPicPr/>
      </xdr:nvPicPr>
      <xdr:blipFill>
        <a:blip r:embed="rId6"/>
        <a:stretch/>
      </xdr:blipFill>
      <xdr:spPr>
        <a:xfrm>
          <a:off x="18242640" y="3988800"/>
          <a:ext cx="1496520" cy="10656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18</xdr:col>
      <xdr:colOff>203760</xdr:colOff>
      <xdr:row>19</xdr:row>
      <xdr:rowOff>137520</xdr:rowOff>
    </xdr:from>
    <xdr:to>
      <xdr:col>18</xdr:col>
      <xdr:colOff>1433880</xdr:colOff>
      <xdr:row>23</xdr:row>
      <xdr:rowOff>150840</xdr:rowOff>
    </xdr:to>
    <xdr:pic>
      <xdr:nvPicPr>
        <xdr:cNvPr id="6" name="Изображение 9" descr=""/>
        <xdr:cNvPicPr/>
      </xdr:nvPicPr>
      <xdr:blipFill>
        <a:blip r:embed="rId7"/>
        <a:stretch/>
      </xdr:blipFill>
      <xdr:spPr>
        <a:xfrm>
          <a:off x="18423000" y="5002560"/>
          <a:ext cx="1230120" cy="996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30960</xdr:colOff>
      <xdr:row>0</xdr:row>
      <xdr:rowOff>22680</xdr:rowOff>
    </xdr:from>
    <xdr:to>
      <xdr:col>0</xdr:col>
      <xdr:colOff>437040</xdr:colOff>
      <xdr:row>0</xdr:row>
      <xdr:rowOff>463680</xdr:rowOff>
    </xdr:to>
    <xdr:pic>
      <xdr:nvPicPr>
        <xdr:cNvPr id="7" name="Изображение 2_0" descr=""/>
        <xdr:cNvPicPr/>
      </xdr:nvPicPr>
      <xdr:blipFill>
        <a:blip r:embed="rId8"/>
        <a:stretch/>
      </xdr:blipFill>
      <xdr:spPr>
        <a:xfrm>
          <a:off x="30960" y="22680"/>
          <a:ext cx="406080" cy="441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C21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J10" activeCellId="0" sqref="J10"/>
    </sheetView>
  </sheetViews>
  <sheetFormatPr defaultColWidth="10.796875" defaultRowHeight="13.2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0" width="21.4"/>
    <col collapsed="false" customWidth="true" hidden="false" outlineLevel="0" max="4" min="3" style="2" width="12.64"/>
    <col collapsed="false" customWidth="true" hidden="false" outlineLevel="0" max="5" min="5" style="2" width="20.3"/>
    <col collapsed="false" customWidth="true" hidden="false" outlineLevel="0" max="7" min="6" style="2" width="11.19"/>
    <col collapsed="false" customWidth="true" hidden="false" outlineLevel="0" max="8" min="8" style="3" width="17.18"/>
    <col collapsed="false" customWidth="true" hidden="false" outlineLevel="0" max="9" min="9" style="1" width="12.18"/>
    <col collapsed="false" customWidth="true" hidden="false" outlineLevel="0" max="12" min="10" style="0" width="12.18"/>
    <col collapsed="false" customWidth="true" hidden="false" outlineLevel="0" max="18" min="13" style="3" width="16.07"/>
    <col collapsed="false" customWidth="true" hidden="false" outlineLevel="0" max="19" min="19" style="0" width="22.73"/>
    <col collapsed="false" customWidth="true" hidden="true" outlineLevel="0" max="20" min="20" style="4" width="11.19"/>
    <col collapsed="false" customWidth="true" hidden="true" outlineLevel="0" max="24" min="21" style="2" width="11.19"/>
    <col collapsed="false" customWidth="true" hidden="true" outlineLevel="0" max="31" min="25" style="0" width="11.19"/>
    <col collapsed="false" customWidth="true" hidden="false" outlineLevel="0" max="35" min="34" style="0" width="15.08"/>
    <col collapsed="false" customWidth="false" hidden="false" outlineLevel="0" max="38" min="38" style="5" width="10.73"/>
    <col collapsed="false" customWidth="false" hidden="true" outlineLevel="0" max="40" min="39" style="6" width="10.73"/>
    <col collapsed="false" customWidth="true" hidden="true" outlineLevel="0" max="41" min="41" style="6" width="30.39"/>
    <col collapsed="false" customWidth="true" hidden="true" outlineLevel="0" max="42" min="42" style="0" width="33.14"/>
    <col collapsed="false" customWidth="false" hidden="true" outlineLevel="0" max="48" min="43" style="0" width="10.73"/>
  </cols>
  <sheetData>
    <row r="1" s="18" customFormat="true" ht="38.25" hidden="false" customHeight="true" outlineLevel="0" collapsed="false">
      <c r="A1" s="7"/>
      <c r="B1" s="8" t="s">
        <v>0</v>
      </c>
      <c r="C1" s="8" t="s">
        <v>1</v>
      </c>
      <c r="D1" s="8" t="s">
        <v>2</v>
      </c>
      <c r="E1" s="8" t="s">
        <v>3</v>
      </c>
      <c r="F1" s="9" t="s">
        <v>4</v>
      </c>
      <c r="G1" s="9" t="s">
        <v>5</v>
      </c>
      <c r="H1" s="8" t="s">
        <v>6</v>
      </c>
      <c r="I1" s="10" t="s">
        <v>7</v>
      </c>
      <c r="J1" s="11" t="s">
        <v>8</v>
      </c>
      <c r="K1" s="12" t="s">
        <v>9</v>
      </c>
      <c r="L1" s="13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5" t="s">
        <v>17</v>
      </c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</row>
    <row r="2" s="16" customFormat="true" ht="16.95" hidden="false" customHeight="true" outlineLevel="0" collapsed="false">
      <c r="A2" s="19" t="s">
        <v>18</v>
      </c>
      <c r="B2" s="19"/>
      <c r="C2" s="19"/>
      <c r="D2" s="19"/>
      <c r="E2" s="19"/>
      <c r="F2" s="19"/>
      <c r="G2" s="19"/>
      <c r="H2" s="20" t="s">
        <v>19</v>
      </c>
      <c r="I2" s="20"/>
      <c r="J2" s="20"/>
      <c r="K2" s="20"/>
      <c r="L2" s="20"/>
      <c r="M2" s="21" t="s">
        <v>20</v>
      </c>
      <c r="N2" s="21"/>
      <c r="O2" s="21"/>
      <c r="P2" s="21"/>
      <c r="Q2" s="21"/>
      <c r="R2" s="21"/>
      <c r="S2" s="21"/>
      <c r="T2" s="22"/>
      <c r="U2" s="23"/>
      <c r="V2" s="23"/>
      <c r="W2" s="23"/>
      <c r="X2" s="23"/>
      <c r="AL2" s="24"/>
      <c r="AM2" s="25"/>
      <c r="AN2" s="25"/>
      <c r="AO2" s="25"/>
    </row>
    <row r="3" s="16" customFormat="true" ht="20.25" hidden="false" customHeight="true" outlineLevel="0" collapsed="false">
      <c r="A3" s="19"/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6" t="s">
        <v>21</v>
      </c>
      <c r="N3" s="26"/>
      <c r="O3" s="26"/>
      <c r="P3" s="26"/>
      <c r="Q3" s="26"/>
      <c r="R3" s="26"/>
      <c r="S3" s="26"/>
      <c r="T3" s="22"/>
      <c r="U3" s="23"/>
      <c r="V3" s="23"/>
      <c r="W3" s="23"/>
      <c r="X3" s="23"/>
      <c r="AL3" s="24"/>
      <c r="AM3" s="25"/>
      <c r="AN3" s="25"/>
      <c r="AO3" s="25"/>
    </row>
    <row r="4" s="29" customFormat="true" ht="17.4" hidden="false" customHeight="false" outlineLevel="0" collapsed="false">
      <c r="A4" s="19"/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26" t="n">
        <f aca="true">NOW()</f>
        <v>45154.5365368287</v>
      </c>
      <c r="N4" s="26"/>
      <c r="O4" s="26"/>
      <c r="P4" s="26"/>
      <c r="Q4" s="26"/>
      <c r="R4" s="26"/>
      <c r="S4" s="26"/>
      <c r="T4" s="27"/>
      <c r="U4" s="28"/>
      <c r="V4" s="28"/>
      <c r="W4" s="28"/>
      <c r="X4" s="28"/>
      <c r="AF4" s="30"/>
      <c r="AG4" s="30"/>
      <c r="AH4" s="30"/>
      <c r="AI4" s="30"/>
      <c r="AJ4" s="30"/>
      <c r="AK4" s="30"/>
      <c r="AL4" s="31"/>
      <c r="AM4" s="32"/>
      <c r="AN4" s="32"/>
      <c r="AO4" s="32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</row>
    <row r="5" s="16" customFormat="true" ht="19.35" hidden="false" customHeight="true" outlineLevel="0" collapsed="false">
      <c r="A5" s="33"/>
      <c r="C5" s="23"/>
      <c r="D5" s="23"/>
      <c r="E5" s="23"/>
      <c r="F5" s="23"/>
      <c r="G5" s="23"/>
      <c r="H5" s="34"/>
      <c r="I5" s="33"/>
      <c r="M5" s="34"/>
      <c r="N5" s="34"/>
      <c r="O5" s="34"/>
      <c r="P5" s="34"/>
      <c r="Q5" s="34"/>
      <c r="R5" s="34"/>
      <c r="S5" s="35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L5" s="24"/>
      <c r="AM5" s="25"/>
      <c r="AN5" s="25"/>
      <c r="AO5" s="36" t="s">
        <v>22</v>
      </c>
    </row>
    <row r="6" s="16" customFormat="true" ht="19.35" hidden="false" customHeight="true" outlineLevel="0" collapsed="false">
      <c r="A6" s="33"/>
      <c r="B6" s="37" t="s">
        <v>23</v>
      </c>
      <c r="C6" s="38" t="s">
        <v>24</v>
      </c>
      <c r="D6" s="38"/>
      <c r="E6" s="38"/>
      <c r="F6" s="39"/>
      <c r="G6" s="39"/>
      <c r="H6" s="34"/>
      <c r="I6" s="33"/>
      <c r="M6" s="34"/>
      <c r="N6" s="34"/>
      <c r="O6" s="34"/>
      <c r="P6" s="34"/>
      <c r="Q6" s="34"/>
      <c r="R6" s="34"/>
      <c r="S6" s="35"/>
      <c r="T6" s="0" t="n">
        <v>0.4</v>
      </c>
      <c r="U6" s="0" t="s">
        <v>11</v>
      </c>
      <c r="V6" s="0"/>
      <c r="W6" s="0"/>
      <c r="X6" s="0"/>
      <c r="Y6" s="0"/>
      <c r="Z6" s="0"/>
      <c r="AA6" s="0"/>
      <c r="AB6" s="0"/>
      <c r="AC6" s="0"/>
      <c r="AD6" s="0"/>
      <c r="AE6" s="0"/>
      <c r="AG6" s="40" t="s">
        <v>25</v>
      </c>
      <c r="AH6" s="40"/>
      <c r="AI6" s="41" t="s">
        <v>26</v>
      </c>
      <c r="AJ6" s="41"/>
      <c r="AL6" s="24"/>
      <c r="AM6" s="32"/>
      <c r="AN6" s="25"/>
      <c r="AO6" s="36"/>
    </row>
    <row r="7" s="16" customFormat="true" ht="19.35" hidden="false" customHeight="true" outlineLevel="0" collapsed="false">
      <c r="A7" s="33"/>
      <c r="B7" s="37" t="s">
        <v>27</v>
      </c>
      <c r="C7" s="38" t="s">
        <v>28</v>
      </c>
      <c r="D7" s="38"/>
      <c r="E7" s="38"/>
      <c r="F7" s="38"/>
      <c r="G7" s="38"/>
      <c r="H7" s="34"/>
      <c r="I7" s="33"/>
      <c r="M7" s="34"/>
      <c r="N7" s="34"/>
      <c r="O7" s="34"/>
      <c r="P7" s="34"/>
      <c r="Q7" s="34"/>
      <c r="R7" s="34"/>
      <c r="S7" s="35"/>
      <c r="T7" s="0" t="n">
        <v>0.8</v>
      </c>
      <c r="U7" s="0" t="s">
        <v>12</v>
      </c>
      <c r="V7" s="0"/>
      <c r="W7" s="0"/>
      <c r="X7" s="0"/>
      <c r="Y7" s="0"/>
      <c r="Z7" s="0"/>
      <c r="AA7" s="0"/>
      <c r="AB7" s="0"/>
      <c r="AC7" s="0"/>
      <c r="AD7" s="0"/>
      <c r="AE7" s="0"/>
      <c r="AF7" s="42" t="s">
        <v>29</v>
      </c>
      <c r="AG7" s="43"/>
      <c r="AH7" s="44" t="str">
        <f aca="false">IF($AG$7&lt;&gt;"",CONCATENATE($AG$7,"*",AG8),"")</f>
        <v/>
      </c>
      <c r="AI7" s="44" t="str">
        <f aca="false">IF($AJ$7&lt;&gt;"",CONCATENATE($AJ$7,"*",AJ8),"")</f>
        <v/>
      </c>
      <c r="AJ7" s="43"/>
      <c r="AK7" s="42" t="s">
        <v>29</v>
      </c>
      <c r="AL7" s="45" t="str">
        <f aca="false">AH7</f>
        <v/>
      </c>
      <c r="AM7" s="46" t="s">
        <v>30</v>
      </c>
      <c r="AN7" s="25"/>
      <c r="AO7" s="36" t="str">
        <f aca="false">IF($H$15&lt;&gt;"",CONCATENATE($H$15,AM7),"")</f>
        <v/>
      </c>
    </row>
    <row r="8" s="16" customFormat="true" ht="19.35" hidden="false" customHeight="true" outlineLevel="0" collapsed="false">
      <c r="A8" s="33"/>
      <c r="B8" s="37" t="s">
        <v>31</v>
      </c>
      <c r="C8" s="38" t="s">
        <v>32</v>
      </c>
      <c r="D8" s="38"/>
      <c r="E8" s="38"/>
      <c r="F8" s="38"/>
      <c r="G8" s="38"/>
      <c r="H8" s="34"/>
      <c r="I8" s="33"/>
      <c r="M8" s="34"/>
      <c r="N8" s="34"/>
      <c r="O8" s="34"/>
      <c r="P8" s="34"/>
      <c r="Q8" s="34"/>
      <c r="R8" s="34"/>
      <c r="S8" s="35"/>
      <c r="T8" s="0" t="n">
        <v>1</v>
      </c>
      <c r="U8" s="0" t="s">
        <v>33</v>
      </c>
      <c r="V8" s="0"/>
      <c r="W8" s="0"/>
      <c r="X8" s="0"/>
      <c r="Y8" s="0"/>
      <c r="Z8" s="0"/>
      <c r="AA8" s="0"/>
      <c r="AB8" s="0"/>
      <c r="AC8" s="0"/>
      <c r="AD8" s="0"/>
      <c r="AE8" s="0"/>
      <c r="AF8" s="42" t="s">
        <v>34</v>
      </c>
      <c r="AG8" s="43"/>
      <c r="AH8" s="44"/>
      <c r="AI8" s="44"/>
      <c r="AJ8" s="43"/>
      <c r="AK8" s="42" t="s">
        <v>34</v>
      </c>
      <c r="AL8" s="45" t="str">
        <f aca="false">AI7</f>
        <v/>
      </c>
      <c r="AM8" s="46" t="s">
        <v>35</v>
      </c>
      <c r="AN8" s="25"/>
      <c r="AO8" s="36" t="str">
        <f aca="false">IF($H$15&lt;&gt;"",CONCATENATE($H$15,AM8),"")</f>
        <v/>
      </c>
    </row>
    <row r="9" s="16" customFormat="true" ht="19.35" hidden="false" customHeight="true" outlineLevel="0" collapsed="false">
      <c r="A9" s="33"/>
      <c r="C9" s="23"/>
      <c r="D9" s="23"/>
      <c r="E9" s="23"/>
      <c r="F9" s="23"/>
      <c r="G9" s="23"/>
      <c r="H9" s="34"/>
      <c r="I9" s="33"/>
      <c r="S9" s="35"/>
      <c r="T9" s="0" t="n">
        <v>2</v>
      </c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L9" s="45" t="str">
        <f aca="false">AH11</f>
        <v/>
      </c>
      <c r="AM9" s="46" t="s">
        <v>36</v>
      </c>
      <c r="AN9" s="25"/>
      <c r="AO9" s="36" t="str">
        <f aca="false">IF($H$15&lt;&gt;"",CONCATENATE($H$15,AM9),"")</f>
        <v/>
      </c>
    </row>
    <row r="10" s="16" customFormat="true" ht="19.35" hidden="false" customHeight="true" outlineLevel="0" collapsed="false">
      <c r="A10" s="33"/>
      <c r="B10" s="47"/>
      <c r="C10" s="47"/>
      <c r="D10" s="47"/>
      <c r="E10" s="47"/>
      <c r="F10" s="47"/>
      <c r="G10" s="47"/>
      <c r="H10" s="34"/>
      <c r="I10" s="33"/>
      <c r="S10" s="35"/>
      <c r="T10" s="0" t="n">
        <v>1.3</v>
      </c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40" t="s">
        <v>25</v>
      </c>
      <c r="AH10" s="40"/>
      <c r="AI10" s="41" t="s">
        <v>26</v>
      </c>
      <c r="AJ10" s="41"/>
      <c r="AL10" s="45" t="str">
        <f aca="false">AI11</f>
        <v/>
      </c>
      <c r="AM10" s="46" t="s">
        <v>37</v>
      </c>
      <c r="AN10" s="25"/>
      <c r="AO10" s="36" t="str">
        <f aca="false">IF($H$15&lt;&gt;"",CONCATENATE($H$15,AM10),"")</f>
        <v/>
      </c>
    </row>
    <row r="11" s="16" customFormat="true" ht="19.35" hidden="false" customHeight="true" outlineLevel="0" collapsed="false">
      <c r="A11" s="33"/>
      <c r="C11" s="23"/>
      <c r="D11" s="23"/>
      <c r="E11" s="23"/>
      <c r="F11" s="23"/>
      <c r="G11" s="23"/>
      <c r="H11" s="34"/>
      <c r="I11" s="33"/>
      <c r="S11" s="35"/>
      <c r="T11" s="0" t="n">
        <v>1.5</v>
      </c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42" t="s">
        <v>29</v>
      </c>
      <c r="AG11" s="43"/>
      <c r="AH11" s="44" t="str">
        <f aca="false">IF($AG$11&lt;&gt;"",CONCATENATE($AG$13,"-",AG11,"*",AG12),"")</f>
        <v/>
      </c>
      <c r="AI11" s="44" t="str">
        <f aca="false">IF($AJ$11&lt;&gt;"",CONCATENATE($AJ$13,"-",AJ11,"*",AJ12),"")</f>
        <v/>
      </c>
      <c r="AJ11" s="43"/>
      <c r="AK11" s="42" t="s">
        <v>29</v>
      </c>
      <c r="AL11" s="45" t="str">
        <f aca="false">AH15</f>
        <v/>
      </c>
      <c r="AM11" s="25"/>
      <c r="AN11" s="25"/>
      <c r="AO11" s="36" t="str">
        <f aca="false">IF($H$16&lt;&gt;"",CONCATENATE($H$16,AM7),"")</f>
        <v/>
      </c>
    </row>
    <row r="12" s="34" customFormat="true" ht="19.35" hidden="false" customHeight="true" outlineLevel="0" collapsed="false">
      <c r="B12" s="48" t="s">
        <v>38</v>
      </c>
      <c r="C12" s="49" t="s">
        <v>39</v>
      </c>
      <c r="D12" s="50" t="s">
        <v>40</v>
      </c>
      <c r="E12" s="51"/>
      <c r="F12" s="51"/>
      <c r="G12" s="51"/>
      <c r="H12" s="50" t="s">
        <v>41</v>
      </c>
      <c r="I12" s="52"/>
      <c r="K12" s="16"/>
      <c r="L12" s="16"/>
      <c r="M12" s="16"/>
      <c r="N12" s="16"/>
      <c r="O12" s="16"/>
      <c r="P12" s="16"/>
      <c r="Q12" s="16"/>
      <c r="R12" s="16"/>
      <c r="S12" s="35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42" t="s">
        <v>34</v>
      </c>
      <c r="AG12" s="43"/>
      <c r="AH12" s="44"/>
      <c r="AI12" s="44"/>
      <c r="AJ12" s="43"/>
      <c r="AK12" s="42" t="s">
        <v>34</v>
      </c>
      <c r="AL12" s="45" t="str">
        <f aca="false">AI15</f>
        <v/>
      </c>
      <c r="AM12" s="53"/>
      <c r="AN12" s="53"/>
      <c r="AO12" s="36" t="str">
        <f aca="false">IF($H$16&lt;&gt;"",CONCATENATE($H$16,AM8),"")</f>
        <v/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="16" customFormat="true" ht="19.35" hidden="false" customHeight="true" outlineLevel="0" collapsed="false">
      <c r="A13" s="33"/>
      <c r="B13" s="22"/>
      <c r="C13" s="54"/>
      <c r="D13" s="54"/>
      <c r="E13" s="54"/>
      <c r="F13" s="54"/>
      <c r="G13" s="54"/>
      <c r="H13" s="55"/>
      <c r="I13" s="56"/>
      <c r="S13" s="35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42" t="s">
        <v>42</v>
      </c>
      <c r="AG13" s="43"/>
      <c r="AH13" s="44"/>
      <c r="AI13" s="44"/>
      <c r="AJ13" s="43"/>
      <c r="AK13" s="42" t="s">
        <v>42</v>
      </c>
      <c r="AL13" s="45" t="str">
        <f aca="false">AH19</f>
        <v/>
      </c>
      <c r="AM13" s="25"/>
      <c r="AN13" s="25"/>
      <c r="AO13" s="36" t="str">
        <f aca="false">IF($H$16&lt;&gt;"",CONCATENATE($H$16,AM9),"")</f>
        <v/>
      </c>
    </row>
    <row r="14" s="16" customFormat="true" ht="19.35" hidden="false" customHeight="true" outlineLevel="0" collapsed="false">
      <c r="A14" s="33"/>
      <c r="B14" s="22"/>
      <c r="C14" s="57" t="s">
        <v>43</v>
      </c>
      <c r="D14" s="57" t="s">
        <v>41</v>
      </c>
      <c r="E14" s="57" t="s">
        <v>44</v>
      </c>
      <c r="F14" s="48" t="s">
        <v>45</v>
      </c>
      <c r="G14" s="48"/>
      <c r="H14" s="58" t="s">
        <v>46</v>
      </c>
      <c r="I14" s="58"/>
      <c r="S14" s="35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40" t="s">
        <v>25</v>
      </c>
      <c r="AH14" s="40"/>
      <c r="AI14" s="41" t="s">
        <v>26</v>
      </c>
      <c r="AJ14" s="41"/>
      <c r="AL14" s="45" t="str">
        <f aca="false">AI19</f>
        <v/>
      </c>
      <c r="AM14" s="25"/>
      <c r="AN14" s="25"/>
      <c r="AO14" s="36" t="str">
        <f aca="false">IF($H$16&lt;&gt;"",CONCATENATE($H$16,AM10),"")</f>
        <v/>
      </c>
    </row>
    <row r="15" s="16" customFormat="true" ht="19.35" hidden="false" customHeight="true" outlineLevel="0" collapsed="false">
      <c r="A15" s="33"/>
      <c r="B15" s="57" t="s">
        <v>47</v>
      </c>
      <c r="C15" s="59"/>
      <c r="D15" s="60"/>
      <c r="E15" s="61" t="str">
        <f aca="false">IF(COUNTA(D15)=1,IF(ISNUMBER(SEARCH("другой",C15)),CONCATENATE("PVC-",D15,"x",$I$12+3," ",F15),CONCATENATE("PVC-",D15,"x",$I$12+3,)),"")</f>
        <v/>
      </c>
      <c r="F15" s="62"/>
      <c r="G15" s="62"/>
      <c r="H15" s="63"/>
      <c r="I15" s="63"/>
      <c r="S15" s="35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42" t="s">
        <v>29</v>
      </c>
      <c r="AG15" s="43"/>
      <c r="AH15" s="44" t="str">
        <f aca="false">IF($AG$15&lt;&gt;"",CONCATENATE("Т",$AG$17,"-",AG15,"*",AG16),"")</f>
        <v/>
      </c>
      <c r="AI15" s="44" t="str">
        <f aca="false">IF($AJ$15&lt;&gt;"",CONCATENATE("Т",$AJ$17,"-",AJ15,"*",AJ16),"")</f>
        <v/>
      </c>
      <c r="AJ15" s="43"/>
      <c r="AK15" s="42" t="s">
        <v>29</v>
      </c>
      <c r="AL15" s="45" t="str">
        <f aca="false">AH23</f>
        <v/>
      </c>
      <c r="AM15" s="25"/>
      <c r="AN15" s="25"/>
      <c r="AO15" s="36" t="str">
        <f aca="false">IF($H$17&lt;&gt;"",CONCATENATE($H$17,AM7),"")</f>
        <v/>
      </c>
    </row>
    <row r="16" s="16" customFormat="true" ht="19.35" hidden="false" customHeight="true" outlineLevel="0" collapsed="false">
      <c r="A16" s="33"/>
      <c r="B16" s="57" t="s">
        <v>48</v>
      </c>
      <c r="C16" s="59"/>
      <c r="D16" s="60"/>
      <c r="E16" s="61" t="str">
        <f aca="false">IF(COUNTA(D16)=1,IF(ISNUMBER(SEARCH("другой",C16)),CONCATENATE("PVC-",D16,"x",$I$12+3," ",F16),CONCATENATE("PVC-",D16,"x",$I$12+3,)),"")</f>
        <v/>
      </c>
      <c r="F16" s="62"/>
      <c r="G16" s="62"/>
      <c r="H16" s="63"/>
      <c r="I16" s="63"/>
      <c r="S16" s="35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42" t="s">
        <v>34</v>
      </c>
      <c r="AG16" s="43"/>
      <c r="AH16" s="44"/>
      <c r="AI16" s="44"/>
      <c r="AJ16" s="43"/>
      <c r="AK16" s="42" t="s">
        <v>34</v>
      </c>
      <c r="AL16" s="45" t="str">
        <f aca="false">AI23</f>
        <v/>
      </c>
      <c r="AM16" s="25"/>
      <c r="AN16" s="25"/>
      <c r="AO16" s="36" t="str">
        <f aca="false">IF($H$17&lt;&gt;"",CONCATENATE($H$17,AM8),"")</f>
        <v/>
      </c>
    </row>
    <row r="17" s="16" customFormat="true" ht="19.35" hidden="false" customHeight="true" outlineLevel="0" collapsed="false">
      <c r="A17" s="33"/>
      <c r="B17" s="57" t="s">
        <v>49</v>
      </c>
      <c r="C17" s="59"/>
      <c r="D17" s="60"/>
      <c r="E17" s="61" t="str">
        <f aca="false">IF(COUNTA(D17)=1,IF(ISNUMBER(SEARCH("другой",C17)),CONCATENATE("PVC-",D17,"x",$I$12+3," ",F17),CONCATENATE("PVC-",D17,"x",$I$12+3,)),"")</f>
        <v/>
      </c>
      <c r="F17" s="62"/>
      <c r="G17" s="62"/>
      <c r="H17" s="63"/>
      <c r="I17" s="63"/>
      <c r="S17" s="35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42" t="s">
        <v>42</v>
      </c>
      <c r="AG17" s="43"/>
      <c r="AH17" s="44"/>
      <c r="AI17" s="44"/>
      <c r="AJ17" s="43"/>
      <c r="AK17" s="42" t="s">
        <v>42</v>
      </c>
      <c r="AL17" s="24"/>
      <c r="AM17" s="25"/>
      <c r="AN17" s="25"/>
      <c r="AO17" s="36" t="str">
        <f aca="false">IF($H$17&lt;&gt;"",CONCATENATE($H$17,AM9),"")</f>
        <v/>
      </c>
    </row>
    <row r="18" s="16" customFormat="true" ht="19.35" hidden="false" customHeight="true" outlineLevel="0" collapsed="false">
      <c r="A18" s="33"/>
      <c r="B18" s="57" t="s">
        <v>50</v>
      </c>
      <c r="C18" s="64"/>
      <c r="D18" s="65"/>
      <c r="E18" s="66" t="str">
        <f aca="false">IF(COUNTA(D18)=1,IF(ISNUMBER(SEARCH("другой",C18)),CONCATENATE("PVC-",D18,"x",$I$12+3," ",F18),CONCATENATE("PVC-",D18,"x",$I$12+3,)),"")</f>
        <v/>
      </c>
      <c r="F18" s="67"/>
      <c r="G18" s="67"/>
      <c r="H18" s="68"/>
      <c r="I18" s="68"/>
      <c r="S18" s="35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40" t="s">
        <v>25</v>
      </c>
      <c r="AH18" s="40"/>
      <c r="AI18" s="41" t="s">
        <v>26</v>
      </c>
      <c r="AJ18" s="41"/>
      <c r="AL18" s="24"/>
      <c r="AM18" s="25"/>
      <c r="AN18" s="25"/>
      <c r="AO18" s="36" t="str">
        <f aca="false">IF($H$17&lt;&gt;"",CONCATENATE($H$17,AM10),"")</f>
        <v/>
      </c>
    </row>
    <row r="19" s="16" customFormat="true" ht="19.35" hidden="false" customHeight="true" outlineLevel="0" collapsed="false">
      <c r="A19" s="33"/>
      <c r="B19" s="69"/>
      <c r="C19" s="23"/>
      <c r="D19" s="23"/>
      <c r="E19" s="23"/>
      <c r="F19" s="23"/>
      <c r="G19" s="23"/>
      <c r="H19" s="34"/>
      <c r="I19" s="33"/>
      <c r="S19" s="35"/>
      <c r="T19" s="0" t="str">
        <f aca="false">IF(ISNUMBER(SEARCH("другой",C15)),CONCATENATE("PVC-",D15,"x",$I$12+3," ",F15),CONCATENATE("PVC-",D15,"x",$I$12+3,))</f>
        <v>PVC-x3</v>
      </c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42" t="s">
        <v>51</v>
      </c>
      <c r="AG19" s="43"/>
      <c r="AH19" s="44" t="str">
        <f aca="false">IF($AG$19&lt;&gt;"",CONCATENATE("С",AG19),"")</f>
        <v/>
      </c>
      <c r="AI19" s="44" t="str">
        <f aca="false">IF($AJ$19&lt;&gt;"",CONCATENATE("С",AJ19),"")</f>
        <v/>
      </c>
      <c r="AJ19" s="43"/>
      <c r="AK19" s="42" t="s">
        <v>51</v>
      </c>
      <c r="AL19" s="24"/>
      <c r="AM19" s="25"/>
      <c r="AN19" s="25"/>
      <c r="AO19" s="36" t="str">
        <f aca="false">IF($H$18&lt;&gt;"",CONCATENATE($H$18,AM7),"")</f>
        <v/>
      </c>
    </row>
    <row r="20" s="16" customFormat="true" ht="19.35" hidden="false" customHeight="true" outlineLevel="0" collapsed="false">
      <c r="A20" s="33"/>
      <c r="B20" s="70" t="s">
        <v>52</v>
      </c>
      <c r="C20" s="49" t="s">
        <v>53</v>
      </c>
      <c r="D20" s="23"/>
      <c r="E20" s="23"/>
      <c r="F20" s="23"/>
      <c r="G20" s="23"/>
      <c r="H20" s="34"/>
      <c r="I20" s="33"/>
      <c r="S20" s="35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42"/>
      <c r="AG20" s="43"/>
      <c r="AH20" s="44"/>
      <c r="AI20" s="44"/>
      <c r="AJ20" s="43"/>
      <c r="AK20" s="42"/>
      <c r="AL20" s="24"/>
      <c r="AM20" s="25"/>
      <c r="AN20" s="25"/>
      <c r="AO20" s="36" t="str">
        <f aca="false">IF($H$18&lt;&gt;"",CONCATENATE($H$18,AM8),"")</f>
        <v/>
      </c>
    </row>
    <row r="21" s="16" customFormat="true" ht="19.35" hidden="false" customHeight="true" outlineLevel="0" collapsed="false">
      <c r="A21" s="33"/>
      <c r="B21" s="57" t="s">
        <v>54</v>
      </c>
      <c r="C21" s="71" t="s">
        <v>53</v>
      </c>
      <c r="D21" s="23"/>
      <c r="E21" s="23"/>
      <c r="F21" s="23"/>
      <c r="G21" s="23"/>
      <c r="H21" s="34"/>
      <c r="I21" s="33"/>
      <c r="S21" s="35"/>
      <c r="T21" s="0" t="str">
        <f aca="false">IF(COUNTIF(M26,"*")=1,IF(ISNUMBER(SEARCH("другой",C15)),CONCATENATE("PVC-",D15,"x",$I$12+3," ",F15),CONCATENATE("PVC-",D15,"x",$I$12+3,)),"")</f>
        <v/>
      </c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L21" s="24"/>
      <c r="AM21" s="25"/>
      <c r="AN21" s="25"/>
      <c r="AO21" s="36" t="str">
        <f aca="false">IF($H$18&lt;&gt;"",CONCATENATE($H$18,AM9),"")</f>
        <v/>
      </c>
    </row>
    <row r="22" s="16" customFormat="true" ht="19.35" hidden="false" customHeight="true" outlineLevel="0" collapsed="false">
      <c r="A22" s="33"/>
      <c r="C22" s="23"/>
      <c r="D22" s="23"/>
      <c r="E22" s="23"/>
      <c r="F22" s="23"/>
      <c r="G22" s="23"/>
      <c r="H22" s="34"/>
      <c r="I22" s="33"/>
      <c r="S22" s="35"/>
      <c r="T22" s="0"/>
      <c r="U22" s="72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40" t="s">
        <v>25</v>
      </c>
      <c r="AH22" s="40"/>
      <c r="AI22" s="41" t="s">
        <v>26</v>
      </c>
      <c r="AJ22" s="41"/>
      <c r="AL22" s="24"/>
      <c r="AM22" s="25"/>
      <c r="AN22" s="25"/>
      <c r="AO22" s="36" t="str">
        <f aca="false">IF($H$18&lt;&gt;"",CONCATENATE($H$18,AM10),"")</f>
        <v/>
      </c>
    </row>
    <row r="23" s="16" customFormat="true" ht="19.35" hidden="false" customHeight="true" outlineLevel="0" collapsed="false">
      <c r="A23" s="33"/>
      <c r="C23" s="23"/>
      <c r="D23" s="23"/>
      <c r="E23" s="23"/>
      <c r="F23" s="23"/>
      <c r="G23" s="23"/>
      <c r="H23" s="34"/>
      <c r="I23" s="33"/>
      <c r="M23" s="34"/>
      <c r="N23" s="34"/>
      <c r="O23" s="34"/>
      <c r="P23" s="34"/>
      <c r="Q23" s="34"/>
      <c r="R23" s="34"/>
      <c r="S23" s="35"/>
      <c r="T23" s="0" t="str">
        <f aca="false">IF(M26&lt;&gt;""&amp;N26&lt;&gt;"","ДА","")</f>
        <v>ДА</v>
      </c>
      <c r="U23" s="0" t="n">
        <f aca="false">AND(M26&lt;&gt;"",N26&lt;&gt;"")</f>
        <v>0</v>
      </c>
      <c r="V23" s="0" t="str">
        <f aca="false">IF(AND(M26&lt;&gt;"",N26&lt;&gt;""),"ДА","")</f>
        <v/>
      </c>
      <c r="W23" s="0"/>
      <c r="X23" s="0"/>
      <c r="Y23" s="0"/>
      <c r="Z23" s="0"/>
      <c r="AA23" s="0"/>
      <c r="AB23" s="0"/>
      <c r="AC23" s="0"/>
      <c r="AD23" s="0"/>
      <c r="AE23" s="0"/>
      <c r="AF23" s="42" t="s">
        <v>55</v>
      </c>
      <c r="AG23" s="43"/>
      <c r="AH23" s="44" t="str">
        <f aca="false">IF($AG$23&lt;&gt;"",CONCATENATE("Р",AG23),"")</f>
        <v/>
      </c>
      <c r="AI23" s="44" t="str">
        <f aca="false">IF($AJ$23&lt;&gt;"",CONCATENATE("Р",AJ23),"")</f>
        <v/>
      </c>
      <c r="AJ23" s="43"/>
      <c r="AK23" s="42" t="s">
        <v>55</v>
      </c>
      <c r="AL23" s="24"/>
      <c r="AM23" s="25"/>
      <c r="AN23" s="25"/>
      <c r="AO23" s="25"/>
    </row>
    <row r="24" s="16" customFormat="true" ht="19.35" hidden="false" customHeight="true" outlineLevel="0" collapsed="false">
      <c r="A24" s="33"/>
      <c r="C24" s="23"/>
      <c r="D24" s="23"/>
      <c r="E24" s="23"/>
      <c r="F24" s="23"/>
      <c r="G24" s="23"/>
      <c r="H24" s="34"/>
      <c r="I24" s="33"/>
      <c r="M24" s="34"/>
      <c r="N24" s="34"/>
      <c r="O24" s="34"/>
      <c r="P24" s="34"/>
      <c r="Q24" s="34"/>
      <c r="R24" s="34"/>
      <c r="S24" s="35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42"/>
      <c r="AG24" s="43"/>
      <c r="AH24" s="44"/>
      <c r="AI24" s="44"/>
      <c r="AJ24" s="43"/>
      <c r="AK24" s="42"/>
      <c r="AL24" s="24"/>
      <c r="AM24" s="25"/>
      <c r="AN24" s="25"/>
      <c r="AO24" s="25"/>
    </row>
    <row r="25" s="18" customFormat="true" ht="38.25" hidden="false" customHeight="true" outlineLevel="0" collapsed="false">
      <c r="A25" s="7"/>
      <c r="B25" s="8" t="s">
        <v>0</v>
      </c>
      <c r="C25" s="8" t="s">
        <v>1</v>
      </c>
      <c r="D25" s="8" t="s">
        <v>2</v>
      </c>
      <c r="E25" s="8" t="s">
        <v>3</v>
      </c>
      <c r="F25" s="9" t="s">
        <v>4</v>
      </c>
      <c r="G25" s="9" t="s">
        <v>5</v>
      </c>
      <c r="H25" s="8" t="s">
        <v>6</v>
      </c>
      <c r="I25" s="10" t="s">
        <v>7</v>
      </c>
      <c r="J25" s="11" t="s">
        <v>8</v>
      </c>
      <c r="K25" s="12" t="s">
        <v>9</v>
      </c>
      <c r="L25" s="13" t="s">
        <v>10</v>
      </c>
      <c r="M25" s="14" t="s">
        <v>11</v>
      </c>
      <c r="N25" s="14" t="s">
        <v>12</v>
      </c>
      <c r="O25" s="14" t="s">
        <v>13</v>
      </c>
      <c r="P25" s="14" t="s">
        <v>14</v>
      </c>
      <c r="Q25" s="14" t="s">
        <v>15</v>
      </c>
      <c r="R25" s="14" t="s">
        <v>16</v>
      </c>
      <c r="S25" s="15" t="s">
        <v>17</v>
      </c>
      <c r="T25" s="73"/>
      <c r="U25" s="74" t="s">
        <v>56</v>
      </c>
      <c r="V25" s="74" t="s">
        <v>57</v>
      </c>
      <c r="W25" s="74" t="s">
        <v>58</v>
      </c>
      <c r="X25" s="74" t="s">
        <v>59</v>
      </c>
      <c r="Y25" s="74" t="s">
        <v>60</v>
      </c>
      <c r="Z25" s="74" t="s">
        <v>61</v>
      </c>
      <c r="AA25" s="74" t="s">
        <v>62</v>
      </c>
      <c r="AB25" s="74" t="s">
        <v>63</v>
      </c>
      <c r="AC25" s="18" t="s">
        <v>64</v>
      </c>
      <c r="AD25" s="18" t="s">
        <v>65</v>
      </c>
      <c r="AF25" s="17"/>
      <c r="AG25" s="17"/>
      <c r="AH25" s="17"/>
      <c r="AI25" s="17"/>
      <c r="AJ25" s="17"/>
      <c r="AK25" s="17"/>
      <c r="AL25" s="24"/>
      <c r="AM25" s="17"/>
      <c r="AN25" s="17"/>
      <c r="AO25" s="17"/>
      <c r="AP25" s="17" t="s">
        <v>66</v>
      </c>
      <c r="AQ25" s="17" t="s">
        <v>67</v>
      </c>
      <c r="AR25" s="17" t="s">
        <v>68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customFormat="false" ht="13.2" hidden="false" customHeight="false" outlineLevel="0" collapsed="false">
      <c r="A26" s="75" t="n">
        <f aca="false">COUNTIF(C26,"&gt;0")</f>
        <v>0</v>
      </c>
      <c r="B26" s="76"/>
      <c r="C26" s="77"/>
      <c r="D26" s="77"/>
      <c r="E26" s="77"/>
      <c r="F26" s="78" t="str">
        <f aca="false">IF(IF($C$20="Да",C26-W26-X26,C26)+IF($C$21="Да",1*AC26,0)=0," ",IF($C$20="Да",C26-W26-X26,C26)+IF($C$21="Да",1*AC26,0))</f>
        <v> </v>
      </c>
      <c r="G26" s="78" t="str">
        <f aca="false">IF(IF($C$20="Да",D26-U26-V26,D26)+IF($C$21="Да",1*AD26,0)=0," ",IF($C$20="Да",D26-U26-V26,D26)+IF($C$21="Да",1*AD26,0))</f>
        <v> </v>
      </c>
      <c r="H26" s="79"/>
      <c r="I26" s="80"/>
      <c r="J26" s="81"/>
      <c r="K26" s="82"/>
      <c r="L26" s="83"/>
      <c r="M26" s="84"/>
      <c r="N26" s="84"/>
      <c r="O26" s="84"/>
      <c r="P26" s="84"/>
      <c r="Q26" s="84"/>
      <c r="R26" s="84"/>
      <c r="S26" s="85"/>
      <c r="T26" s="0"/>
      <c r="U26" s="86" t="n">
        <f aca="false">IF(COUNTIF(I26,"*")=1,MROUND(MID(I26,FIND("PVC-",I26)+4,FIND("x",I26)-FIND("PVC-",I26)-4),0.5),0)</f>
        <v>0</v>
      </c>
      <c r="V26" s="86" t="n">
        <f aca="false">IF(COUNTIF(J26,"*")=1,MROUND(MID(J26,FIND("PVC-",J26)+4,FIND("x",J26)-FIND("PVC-",J26)-4),0.5),0)</f>
        <v>0</v>
      </c>
      <c r="W26" s="86" t="n">
        <f aca="false">IF(COUNTIF(K26,"*")=1,MROUND(MID(K26,FIND("PVC-",K26)+4,FIND("x",K26)-FIND("PVC-",K26)-4),0.5),0)</f>
        <v>0</v>
      </c>
      <c r="X26" s="86" t="n">
        <f aca="false">IF(COUNTIF(L26,"*")=1,MROUND(MID(L26,FIND("PVC-",L26)+4,FIND("x",L26)-FIND("PVC-",L26)-4),0.5),0)</f>
        <v>0</v>
      </c>
      <c r="Y26" s="0" t="str">
        <f aca="false">IF(COUNTIF(I26,"*")=1,I26,"")</f>
        <v/>
      </c>
      <c r="Z26" s="0" t="str">
        <f aca="false">IF(COUNTIF(J26,"*")=1,J26,"")</f>
        <v/>
      </c>
      <c r="AA26" s="0" t="str">
        <f aca="false">IF(COUNTIF(K26,"*")=1,K26,"")</f>
        <v/>
      </c>
      <c r="AB26" s="0" t="str">
        <f aca="false">IF(COUNTIF(L26,"*")=1,L26,"")</f>
        <v/>
      </c>
      <c r="AC26" s="0" t="n">
        <f aca="false">COUNTIF(K26:L26,"*")</f>
        <v>0</v>
      </c>
      <c r="AD26" s="0" t="n">
        <f aca="false">COUNTIF(I26:J26,"*")</f>
        <v>0</v>
      </c>
      <c r="AE26" s="0" t="str">
        <f aca="false">IF(ISBLANK(C26)=0,1,"")</f>
        <v/>
      </c>
      <c r="AF26" s="87"/>
      <c r="AG26" s="88"/>
      <c r="AH26" s="88"/>
      <c r="AI26" s="88"/>
      <c r="AJ26" s="88"/>
      <c r="AK26" s="88"/>
      <c r="AL26" s="24"/>
      <c r="AM26" s="25"/>
      <c r="AN26" s="25"/>
      <c r="AO26" s="25"/>
      <c r="AP26" s="89" t="str">
        <f aca="false">IF(COUNTIF(AN26,"*")=1,AB26*AD26,"")</f>
        <v/>
      </c>
      <c r="AQ26" s="16" t="e">
        <f aca="false">IF(COUNTIF(#REF!,"*")=1,C26*E26,"")</f>
        <v>#REF!</v>
      </c>
      <c r="AR26" s="16" t="s">
        <v>69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customFormat="false" ht="13.2" hidden="false" customHeight="false" outlineLevel="0" collapsed="false">
      <c r="A27" s="75" t="str">
        <f aca="false">IF(COUNTIF(C27,"&gt;0"),A26+1," ")</f>
        <v> </v>
      </c>
      <c r="B27" s="76"/>
      <c r="C27" s="77"/>
      <c r="D27" s="77"/>
      <c r="E27" s="77"/>
      <c r="F27" s="78" t="str">
        <f aca="false">IF(IF($C$20="Да",C27-W27-X27,C27)+IF($C$21="Да",1*AC27,0)=0," ",IF($C$20="Да",C27-W27-X27,C27)+IF($C$21="Да",1*AC27,0))</f>
        <v> </v>
      </c>
      <c r="G27" s="78" t="str">
        <f aca="false">IF(IF($C$20="Да",D27-U27-V27,D27)+IF($C$21="Да",1*AD27,0)=0," ",IF($C$20="Да",D27-U27-V27,D27)+IF($C$21="Да",1*AD27,0))</f>
        <v> </v>
      </c>
      <c r="H27" s="79"/>
      <c r="I27" s="80"/>
      <c r="J27" s="90"/>
      <c r="K27" s="82"/>
      <c r="L27" s="83"/>
      <c r="M27" s="84"/>
      <c r="N27" s="84"/>
      <c r="O27" s="84"/>
      <c r="P27" s="84"/>
      <c r="Q27" s="84"/>
      <c r="R27" s="84"/>
      <c r="S27" s="85"/>
      <c r="T27" s="0"/>
      <c r="U27" s="86" t="n">
        <f aca="false">IF(COUNTIF(I27,"*")=1,MROUND(MID(I27,FIND("PVC-",I27)+4,FIND("x",I27)-FIND("PVC-",I27)-4),0.5),0)</f>
        <v>0</v>
      </c>
      <c r="V27" s="86" t="n">
        <f aca="false">IF(COUNTIF(J27,"*")=1,MROUND(MID(J27,FIND("PVC-",J27)+4,FIND("x",J27)-FIND("PVC-",J27)-4),0.5),0)</f>
        <v>0</v>
      </c>
      <c r="W27" s="86" t="n">
        <f aca="false">IF(COUNTIF(K27,"*")=1,MROUND(MID(K27,FIND("PVC-",K27)+4,FIND("x",K27)-FIND("PVC-",K27)-4),0.5),0)</f>
        <v>0</v>
      </c>
      <c r="X27" s="86" t="n">
        <f aca="false">IF(COUNTIF(L27,"*")=1,MROUND(MID(L27,FIND("PVC-",L27)+4,FIND("x",L27)-FIND("PVC-",L27)-4),0.5),0)</f>
        <v>0</v>
      </c>
      <c r="Y27" s="0" t="str">
        <f aca="false">IF(COUNTIF(I27,"*")=1,I27,"")</f>
        <v/>
      </c>
      <c r="Z27" s="0" t="str">
        <f aca="false">IF(COUNTIF(J27,"*")=1,J27,"")</f>
        <v/>
      </c>
      <c r="AA27" s="0" t="str">
        <f aca="false">IF(COUNTIF(K27,"*")=1,K27,"")</f>
        <v/>
      </c>
      <c r="AB27" s="0" t="str">
        <f aca="false">IF(COUNTIF(L27,"*")=1,L27,"")</f>
        <v/>
      </c>
      <c r="AC27" s="0" t="n">
        <f aca="false">COUNTIF(K27:L27,"*")</f>
        <v>0</v>
      </c>
      <c r="AD27" s="0" t="n">
        <f aca="false">COUNTIF(I27:J27,"*")</f>
        <v>0</v>
      </c>
      <c r="AE27" s="0" t="str">
        <f aca="false">IF(ISBLANK(C27)=0,A26+1,"")</f>
        <v/>
      </c>
      <c r="AF27" s="88"/>
      <c r="AG27" s="88"/>
      <c r="AH27" s="88"/>
      <c r="AI27" s="88"/>
      <c r="AJ27" s="88"/>
      <c r="AK27" s="88"/>
      <c r="AL27" s="24"/>
      <c r="AM27" s="25"/>
      <c r="AN27" s="25"/>
      <c r="AO27" s="25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</row>
    <row r="28" customFormat="false" ht="13.2" hidden="false" customHeight="false" outlineLevel="0" collapsed="false">
      <c r="A28" s="75" t="str">
        <f aca="false">IF(COUNTIF(C28,"&gt;0"),A27+1," ")</f>
        <v> </v>
      </c>
      <c r="B28" s="76"/>
      <c r="C28" s="77"/>
      <c r="D28" s="77"/>
      <c r="E28" s="77"/>
      <c r="F28" s="78" t="str">
        <f aca="false">IF(IF($C$20="Да",C28-W28-X28,C28)+IF($C$21="Да",1*AC28,0)=0," ",IF($C$20="Да",C28-W28-X28,C28)+IF($C$21="Да",1*AC28,0))</f>
        <v> </v>
      </c>
      <c r="G28" s="78" t="str">
        <f aca="false">IF(IF($C$20="Да",D28-U28-V28,D28)+IF($C$21="Да",1*AD28,0)=0," ",IF($C$20="Да",D28-U28-V28,D28)+IF($C$21="Да",1*AD28,0))</f>
        <v> </v>
      </c>
      <c r="H28" s="79"/>
      <c r="I28" s="80"/>
      <c r="J28" s="81"/>
      <c r="K28" s="82"/>
      <c r="L28" s="83"/>
      <c r="M28" s="84"/>
      <c r="N28" s="84"/>
      <c r="O28" s="84"/>
      <c r="P28" s="84"/>
      <c r="Q28" s="84"/>
      <c r="R28" s="84"/>
      <c r="S28" s="85"/>
      <c r="T28" s="0"/>
      <c r="U28" s="86" t="n">
        <f aca="false">IF(COUNTIF(I28,"*")=1,MROUND(MID(I28,FIND("PVC-",I28)+4,FIND("x",I28)-FIND("PVC-",I28)-4),0.5),0)</f>
        <v>0</v>
      </c>
      <c r="V28" s="86" t="n">
        <f aca="false">IF(COUNTIF(J28,"*")=1,MROUND(MID(J28,FIND("PVC-",J28)+4,FIND("x",J28)-FIND("PVC-",J28)-4),0.5),0)</f>
        <v>0</v>
      </c>
      <c r="W28" s="86" t="n">
        <f aca="false">IF(COUNTIF(K28,"*")=1,MROUND(MID(K28,FIND("PVC-",K28)+4,FIND("x",K28)-FIND("PVC-",K28)-4),0.5),0)</f>
        <v>0</v>
      </c>
      <c r="X28" s="86" t="n">
        <f aca="false">IF(COUNTIF(L28,"*")=1,MROUND(MID(L28,FIND("PVC-",L28)+4,FIND("x",L28)-FIND("PVC-",L28)-4),0.5),0)</f>
        <v>0</v>
      </c>
      <c r="Y28" s="0" t="str">
        <f aca="false">IF(COUNTIF(I28,"*")=1,I28,"")</f>
        <v/>
      </c>
      <c r="Z28" s="0" t="str">
        <f aca="false">IF(COUNTIF(J28,"*")=1,J28,"")</f>
        <v/>
      </c>
      <c r="AA28" s="0" t="str">
        <f aca="false">IF(COUNTIF(K28,"*")=1,K28,"")</f>
        <v/>
      </c>
      <c r="AB28" s="0" t="str">
        <f aca="false">IF(COUNTIF(L28,"*")=1,L28,"")</f>
        <v/>
      </c>
      <c r="AC28" s="0" t="n">
        <f aca="false">COUNTIF(K28:L28,"*")</f>
        <v>0</v>
      </c>
      <c r="AD28" s="0" t="n">
        <f aca="false">COUNTIF(I28:J28,"*")</f>
        <v>0</v>
      </c>
      <c r="AE28" s="0" t="str">
        <f aca="false">IF(ISBLANK(C28)=0,A27+1,"")</f>
        <v/>
      </c>
      <c r="AF28" s="88"/>
      <c r="AG28" s="88"/>
      <c r="AH28" s="88"/>
      <c r="AI28" s="88"/>
      <c r="AJ28" s="88"/>
      <c r="AK28" s="88"/>
      <c r="AL28" s="24"/>
      <c r="AM28" s="25"/>
      <c r="AN28" s="25"/>
      <c r="AO28" s="25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</row>
    <row r="29" customFormat="false" ht="13.2" hidden="false" customHeight="false" outlineLevel="0" collapsed="false">
      <c r="A29" s="75" t="str">
        <f aca="false">IF(COUNTIF(C29,"&gt;0"),A28+1," ")</f>
        <v> </v>
      </c>
      <c r="B29" s="76"/>
      <c r="C29" s="77"/>
      <c r="D29" s="77"/>
      <c r="E29" s="77"/>
      <c r="F29" s="78" t="str">
        <f aca="false">IF(IF($C$20="Да",C29-W29-X29,C29)+IF($C$21="Да",1*AC29,0)=0," ",IF($C$20="Да",C29-W29-X29,C29)+IF($C$21="Да",1*AC29,0))</f>
        <v> </v>
      </c>
      <c r="G29" s="78" t="str">
        <f aca="false">IF(IF($C$20="Да",D29-U29-V29,D29)+IF($C$21="Да",1*AD29,0)=0," ",IF($C$20="Да",D29-U29-V29,D29)+IF($C$21="Да",1*AD29,0))</f>
        <v> </v>
      </c>
      <c r="H29" s="79"/>
      <c r="I29" s="80"/>
      <c r="J29" s="81"/>
      <c r="K29" s="82"/>
      <c r="L29" s="83"/>
      <c r="M29" s="84"/>
      <c r="N29" s="84"/>
      <c r="O29" s="84"/>
      <c r="P29" s="84"/>
      <c r="Q29" s="84"/>
      <c r="R29" s="84"/>
      <c r="S29" s="85"/>
      <c r="T29" s="0"/>
      <c r="U29" s="86" t="n">
        <f aca="false">IF(COUNTIF(I29,"*")=1,MROUND(MID(I29,FIND("PVC-",I29)+4,FIND("x",I29)-FIND("PVC-",I29)-4),0.5),0)</f>
        <v>0</v>
      </c>
      <c r="V29" s="86" t="n">
        <f aca="false">IF(COUNTIF(J29,"*")=1,MROUND(MID(J29,FIND("PVC-",J29)+4,FIND("x",J29)-FIND("PVC-",J29)-4),0.5),0)</f>
        <v>0</v>
      </c>
      <c r="W29" s="86" t="n">
        <f aca="false">IF(COUNTIF(K29,"*")=1,MROUND(MID(K29,FIND("PVC-",K29)+4,FIND("x",K29)-FIND("PVC-",K29)-4),0.5),0)</f>
        <v>0</v>
      </c>
      <c r="X29" s="86" t="n">
        <f aca="false">IF(COUNTIF(L29,"*")=1,MROUND(MID(L29,FIND("PVC-",L29)+4,FIND("x",L29)-FIND("PVC-",L29)-4),0.5),0)</f>
        <v>0</v>
      </c>
      <c r="Y29" s="0" t="str">
        <f aca="false">IF(COUNTIF(I29,"*")=1,I29,"")</f>
        <v/>
      </c>
      <c r="Z29" s="0" t="str">
        <f aca="false">IF(COUNTIF(J29,"*")=1,J29,"")</f>
        <v/>
      </c>
      <c r="AA29" s="0" t="str">
        <f aca="false">IF(COUNTIF(K29,"*")=1,K29,"")</f>
        <v/>
      </c>
      <c r="AB29" s="0" t="str">
        <f aca="false">IF(COUNTIF(L29,"*")=1,L29,"")</f>
        <v/>
      </c>
      <c r="AC29" s="0" t="n">
        <f aca="false">COUNTIF(K29:L29,"*")</f>
        <v>0</v>
      </c>
      <c r="AD29" s="0" t="n">
        <f aca="false">COUNTIF(I29:J29,"*")</f>
        <v>0</v>
      </c>
      <c r="AE29" s="0" t="str">
        <f aca="false">IF(ISBLANK(S29)=0,L28+1,"")</f>
        <v/>
      </c>
      <c r="AF29" s="88"/>
      <c r="AG29" s="88"/>
      <c r="AH29" s="88"/>
      <c r="AI29" s="88"/>
      <c r="AJ29" s="88"/>
      <c r="AK29" s="88"/>
      <c r="AL29" s="24"/>
      <c r="AM29" s="25"/>
      <c r="AN29" s="25"/>
      <c r="AO29" s="25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</row>
    <row r="30" customFormat="false" ht="13.2" hidden="false" customHeight="false" outlineLevel="0" collapsed="false">
      <c r="A30" s="75" t="str">
        <f aca="false">IF(COUNTIF(C30,"&gt;0"),A29+1," ")</f>
        <v> </v>
      </c>
      <c r="B30" s="76"/>
      <c r="C30" s="77"/>
      <c r="D30" s="77"/>
      <c r="E30" s="77"/>
      <c r="F30" s="78" t="str">
        <f aca="false">IF(IF($C$20="Да",C30-W30-X30,C30)+IF($C$21="Да",1*AC30,0)=0," ",IF($C$20="Да",C30-W30-X30,C30)+IF($C$21="Да",1*AC30,0))</f>
        <v> </v>
      </c>
      <c r="G30" s="78" t="str">
        <f aca="false">IF(IF($C$20="Да",D30-U30-V30,D30)+IF($C$21="Да",1*AD30,0)=0," ",IF($C$20="Да",D30-U30-V30,D30)+IF($C$21="Да",1*AD30,0))</f>
        <v> </v>
      </c>
      <c r="H30" s="79"/>
      <c r="I30" s="80"/>
      <c r="J30" s="81"/>
      <c r="K30" s="82"/>
      <c r="L30" s="83"/>
      <c r="M30" s="84"/>
      <c r="N30" s="84"/>
      <c r="O30" s="84"/>
      <c r="P30" s="84"/>
      <c r="Q30" s="84"/>
      <c r="R30" s="84"/>
      <c r="S30" s="85"/>
      <c r="T30" s="0"/>
      <c r="U30" s="86" t="n">
        <f aca="false">IF(COUNTIF(I30,"*")=1,MROUND(MID(I30,FIND("PVC-",I30)+4,FIND("x",I30)-FIND("PVC-",I30)-4),0.5),0)</f>
        <v>0</v>
      </c>
      <c r="V30" s="86" t="n">
        <f aca="false">IF(COUNTIF(J30,"*")=1,MROUND(MID(J30,FIND("PVC-",J30)+4,FIND("x",J30)-FIND("PVC-",J30)-4),0.5),0)</f>
        <v>0</v>
      </c>
      <c r="W30" s="86" t="n">
        <f aca="false">IF(COUNTIF(K30,"*")=1,MROUND(MID(K30,FIND("PVC-",K30)+4,FIND("x",K30)-FIND("PVC-",K30)-4),0.5),0)</f>
        <v>0</v>
      </c>
      <c r="X30" s="86" t="n">
        <f aca="false">IF(COUNTIF(L30,"*")=1,MROUND(MID(L30,FIND("PVC-",L30)+4,FIND("x",L30)-FIND("PVC-",L30)-4),0.5),0)</f>
        <v>0</v>
      </c>
      <c r="Y30" s="0" t="str">
        <f aca="false">IF(COUNTIF(I30,"*")=1,I30,"")</f>
        <v/>
      </c>
      <c r="Z30" s="0" t="str">
        <f aca="false">IF(COUNTIF(J30,"*")=1,J30,"")</f>
        <v/>
      </c>
      <c r="AA30" s="0" t="str">
        <f aca="false">IF(COUNTIF(K30,"*")=1,K30,"")</f>
        <v/>
      </c>
      <c r="AB30" s="0" t="str">
        <f aca="false">IF(COUNTIF(L30,"*")=1,L30,"")</f>
        <v/>
      </c>
      <c r="AC30" s="0" t="n">
        <f aca="false">COUNTIF(K30:L30,"*")</f>
        <v>0</v>
      </c>
      <c r="AD30" s="0" t="n">
        <f aca="false">COUNTIF(I30:J30,"*")</f>
        <v>0</v>
      </c>
      <c r="AF30" s="88"/>
      <c r="AG30" s="88"/>
      <c r="AH30" s="88"/>
      <c r="AI30" s="88"/>
      <c r="AJ30" s="88"/>
      <c r="AK30" s="88"/>
      <c r="AL30" s="24"/>
      <c r="AM30" s="25"/>
      <c r="AN30" s="25"/>
      <c r="AO30" s="25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customFormat="false" ht="13.2" hidden="false" customHeight="false" outlineLevel="0" collapsed="false">
      <c r="A31" s="75" t="str">
        <f aca="false">IF(COUNTIF(C31,"&gt;0"),A30+1," ")</f>
        <v> </v>
      </c>
      <c r="B31" s="76"/>
      <c r="C31" s="77"/>
      <c r="D31" s="77"/>
      <c r="E31" s="77"/>
      <c r="F31" s="78" t="str">
        <f aca="false">IF(IF($C$20="Да",C31-W31-X31,C31)+IF($C$21="Да",1*AC31,0)=0," ",IF($C$20="Да",C31-W31-X31,C31)+IF($C$21="Да",1*AC31,0))</f>
        <v> </v>
      </c>
      <c r="G31" s="78" t="str">
        <f aca="false">IF(IF($C$20="Да",D31-U31-V31,D31)+IF($C$21="Да",1*AD31,0)=0," ",IF($C$20="Да",D31-U31-V31,D31)+IF($C$21="Да",1*AD31,0))</f>
        <v> </v>
      </c>
      <c r="H31" s="79"/>
      <c r="I31" s="80"/>
      <c r="J31" s="81"/>
      <c r="K31" s="82"/>
      <c r="L31" s="83"/>
      <c r="M31" s="84"/>
      <c r="N31" s="84"/>
      <c r="O31" s="84"/>
      <c r="P31" s="84"/>
      <c r="Q31" s="84"/>
      <c r="R31" s="84"/>
      <c r="S31" s="85"/>
      <c r="T31" s="0"/>
      <c r="U31" s="86" t="n">
        <f aca="false">IF(COUNTIF(I31,"*")=1,MROUND(MID(I31,FIND("PVC-",I31)+4,FIND("x",I31)-FIND("PVC-",I31)-4),0.5),0)</f>
        <v>0</v>
      </c>
      <c r="V31" s="86" t="n">
        <f aca="false">IF(COUNTIF(J31,"*")=1,MROUND(MID(J31,FIND("PVC-",J31)+4,FIND("x",J31)-FIND("PVC-",J31)-4),0.5),0)</f>
        <v>0</v>
      </c>
      <c r="W31" s="86" t="n">
        <f aca="false">IF(COUNTIF(K31,"*")=1,MROUND(MID(K31,FIND("PVC-",K31)+4,FIND("x",K31)-FIND("PVC-",K31)-4),0.5),0)</f>
        <v>0</v>
      </c>
      <c r="X31" s="86" t="n">
        <f aca="false">IF(COUNTIF(L31,"*")=1,MROUND(MID(L31,FIND("PVC-",L31)+4,FIND("x",L31)-FIND("PVC-",L31)-4),0.5),0)</f>
        <v>0</v>
      </c>
      <c r="Y31" s="0" t="str">
        <f aca="false">IF(COUNTIF(I31,"*")=1,I31,"")</f>
        <v/>
      </c>
      <c r="Z31" s="0" t="str">
        <f aca="false">IF(COUNTIF(J31,"*")=1,J31,"")</f>
        <v/>
      </c>
      <c r="AA31" s="0" t="str">
        <f aca="false">IF(COUNTIF(K31,"*")=1,K31,"")</f>
        <v/>
      </c>
      <c r="AB31" s="0" t="str">
        <f aca="false">IF(COUNTIF(L31,"*")=1,L31,"")</f>
        <v/>
      </c>
      <c r="AC31" s="0" t="n">
        <f aca="false">COUNTIF(K31:L31,"*")</f>
        <v>0</v>
      </c>
      <c r="AD31" s="0" t="n">
        <f aca="false">COUNTIF(I31:J31,"*")</f>
        <v>0</v>
      </c>
      <c r="AF31" s="16"/>
      <c r="AG31" s="16"/>
      <c r="AH31" s="16"/>
      <c r="AI31" s="16"/>
      <c r="AJ31" s="16"/>
      <c r="AK31" s="16"/>
      <c r="AL31" s="24"/>
      <c r="AM31" s="25"/>
      <c r="AN31" s="25"/>
      <c r="AO31" s="25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customFormat="false" ht="13.2" hidden="false" customHeight="false" outlineLevel="0" collapsed="false">
      <c r="A32" s="75" t="str">
        <f aca="false">IF(COUNTIF(C32,"&gt;0"),A31+1," ")</f>
        <v> </v>
      </c>
      <c r="B32" s="76"/>
      <c r="C32" s="77"/>
      <c r="D32" s="77"/>
      <c r="E32" s="77"/>
      <c r="F32" s="78" t="str">
        <f aca="false">IF(IF($C$20="Да",C32-W32-X32,C32)+IF($C$21="Да",1*AC32,0)=0," ",IF($C$20="Да",C32-W32-X32,C32)+IF($C$21="Да",1*AC32,0))</f>
        <v> </v>
      </c>
      <c r="G32" s="78" t="str">
        <f aca="false">IF(IF($C$20="Да",D32-U32-V32,D32)+IF($C$21="Да",1*AD32,0)=0," ",IF($C$20="Да",D32-U32-V32,D32)+IF($C$21="Да",1*AD32,0))</f>
        <v> </v>
      </c>
      <c r="H32" s="79"/>
      <c r="I32" s="80"/>
      <c r="J32" s="81"/>
      <c r="K32" s="82"/>
      <c r="L32" s="83"/>
      <c r="M32" s="84"/>
      <c r="N32" s="84"/>
      <c r="O32" s="84"/>
      <c r="P32" s="84"/>
      <c r="Q32" s="84"/>
      <c r="R32" s="84"/>
      <c r="S32" s="85"/>
      <c r="T32" s="0"/>
      <c r="U32" s="86" t="n">
        <f aca="false">IF(COUNTIF(I32,"*")=1,MROUND(MID(I32,FIND("PVC-",I32)+4,FIND("x",I32)-FIND("PVC-",I32)-4),0.5),0)</f>
        <v>0</v>
      </c>
      <c r="V32" s="86" t="n">
        <f aca="false">IF(COUNTIF(J32,"*")=1,MROUND(MID(J32,FIND("PVC-",J32)+4,FIND("x",J32)-FIND("PVC-",J32)-4),0.5),0)</f>
        <v>0</v>
      </c>
      <c r="W32" s="86" t="n">
        <f aca="false">IF(COUNTIF(K32,"*")=1,MROUND(MID(K32,FIND("PVC-",K32)+4,FIND("x",K32)-FIND("PVC-",K32)-4),0.5),0)</f>
        <v>0</v>
      </c>
      <c r="X32" s="86" t="n">
        <f aca="false">IF(COUNTIF(L32,"*")=1,MROUND(MID(L32,FIND("PVC-",L32)+4,FIND("x",L32)-FIND("PVC-",L32)-4),0.5),0)</f>
        <v>0</v>
      </c>
      <c r="Y32" s="0" t="str">
        <f aca="false">IF(COUNTIF(I32,"*")=1,I32,"")</f>
        <v/>
      </c>
      <c r="Z32" s="0" t="str">
        <f aca="false">IF(COUNTIF(J32,"*")=1,J32,"")</f>
        <v/>
      </c>
      <c r="AA32" s="0" t="str">
        <f aca="false">IF(COUNTIF(K32,"*")=1,K32,"")</f>
        <v/>
      </c>
      <c r="AB32" s="0" t="str">
        <f aca="false">IF(COUNTIF(L32,"*")=1,L32,"")</f>
        <v/>
      </c>
      <c r="AC32" s="0" t="n">
        <f aca="false">COUNTIF(K32:L32,"*")</f>
        <v>0</v>
      </c>
      <c r="AD32" s="0" t="n">
        <f aca="false">COUNTIF(I32:J32,"*")</f>
        <v>0</v>
      </c>
      <c r="AF32" s="16"/>
      <c r="AG32" s="16"/>
      <c r="AH32" s="16"/>
      <c r="AI32" s="16"/>
      <c r="AJ32" s="16"/>
      <c r="AK32" s="16"/>
      <c r="AL32" s="24"/>
      <c r="AM32" s="25"/>
      <c r="AN32" s="25"/>
      <c r="AO32" s="25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customFormat="false" ht="13.2" hidden="false" customHeight="false" outlineLevel="0" collapsed="false">
      <c r="A33" s="75" t="str">
        <f aca="false">IF(COUNTIF(C33,"&gt;0"),A32+1," ")</f>
        <v> </v>
      </c>
      <c r="B33" s="76"/>
      <c r="C33" s="77"/>
      <c r="D33" s="77"/>
      <c r="E33" s="77"/>
      <c r="F33" s="78" t="str">
        <f aca="false">IF(IF($C$20="Да",C33-W33-X33,C33)+IF($C$21="Да",1*AC33,0)=0," ",IF($C$20="Да",C33-W33-X33,C33)+IF($C$21="Да",1*AC33,0))</f>
        <v> </v>
      </c>
      <c r="G33" s="78" t="str">
        <f aca="false">IF(IF($C$20="Да",D33-U33-V33,D33)+IF($C$21="Да",1*AD33,0)=0," ",IF($C$20="Да",D33-U33-V33,D33)+IF($C$21="Да",1*AD33,0))</f>
        <v> </v>
      </c>
      <c r="H33" s="79"/>
      <c r="I33" s="80"/>
      <c r="J33" s="81"/>
      <c r="K33" s="82"/>
      <c r="L33" s="83"/>
      <c r="M33" s="84"/>
      <c r="N33" s="84"/>
      <c r="O33" s="84"/>
      <c r="P33" s="84"/>
      <c r="Q33" s="84"/>
      <c r="R33" s="84"/>
      <c r="S33" s="85"/>
      <c r="T33" s="0"/>
      <c r="U33" s="86" t="n">
        <f aca="false">IF(COUNTIF(I33,"*")=1,MROUND(MID(I33,FIND("PVC-",I33)+4,FIND("x",I33)-FIND("PVC-",I33)-4),0.5),0)</f>
        <v>0</v>
      </c>
      <c r="V33" s="86" t="n">
        <f aca="false">IF(COUNTIF(J33,"*")=1,MROUND(MID(J33,FIND("PVC-",J33)+4,FIND("x",J33)-FIND("PVC-",J33)-4),0.5),0)</f>
        <v>0</v>
      </c>
      <c r="W33" s="86" t="n">
        <f aca="false">IF(COUNTIF(K33,"*")=1,MROUND(MID(K33,FIND("PVC-",K33)+4,FIND("x",K33)-FIND("PVC-",K33)-4),0.5),0)</f>
        <v>0</v>
      </c>
      <c r="X33" s="86" t="n">
        <f aca="false">IF(COUNTIF(L33,"*")=1,MROUND(MID(L33,FIND("PVC-",L33)+4,FIND("x",L33)-FIND("PVC-",L33)-4),0.5),0)</f>
        <v>0</v>
      </c>
      <c r="Y33" s="0" t="str">
        <f aca="false">IF(COUNTIF(I33,"*")=1,I33,"")</f>
        <v/>
      </c>
      <c r="Z33" s="0" t="str">
        <f aca="false">IF(COUNTIF(J33,"*")=1,J33,"")</f>
        <v/>
      </c>
      <c r="AA33" s="0" t="str">
        <f aca="false">IF(COUNTIF(K33,"*")=1,K33,"")</f>
        <v/>
      </c>
      <c r="AB33" s="0" t="str">
        <f aca="false">IF(COUNTIF(L33,"*")=1,L33,"")</f>
        <v/>
      </c>
      <c r="AC33" s="0" t="n">
        <f aca="false">COUNTIF(K33:L33,"*")</f>
        <v>0</v>
      </c>
      <c r="AD33" s="0" t="n">
        <f aca="false">COUNTIF(I33:J33,"*")</f>
        <v>0</v>
      </c>
      <c r="AF33" s="16"/>
      <c r="AG33" s="16"/>
      <c r="AH33" s="16"/>
      <c r="AI33" s="16"/>
      <c r="AJ33" s="16"/>
      <c r="AK33" s="16"/>
      <c r="AL33" s="24"/>
      <c r="AM33" s="25"/>
      <c r="AN33" s="25"/>
      <c r="AO33" s="25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customFormat="false" ht="13.2" hidden="false" customHeight="false" outlineLevel="0" collapsed="false">
      <c r="A34" s="75" t="str">
        <f aca="false">IF(COUNTIF(C34,"&gt;0"),A33+1," ")</f>
        <v> </v>
      </c>
      <c r="B34" s="76"/>
      <c r="C34" s="77"/>
      <c r="D34" s="77"/>
      <c r="E34" s="77"/>
      <c r="F34" s="78" t="str">
        <f aca="false">IF(IF($C$20="Да",C34-W34-X34,C34)+IF($C$21="Да",1*AC34,0)=0," ",IF($C$20="Да",C34-W34-X34,C34)+IF($C$21="Да",1*AC34,0))</f>
        <v> </v>
      </c>
      <c r="G34" s="78" t="str">
        <f aca="false">IF(IF($C$20="Да",D34-U34-V34,D34)+IF($C$21="Да",1*AD34,0)=0," ",IF($C$20="Да",D34-U34-V34,D34)+IF($C$21="Да",1*AD34,0))</f>
        <v> </v>
      </c>
      <c r="H34" s="79"/>
      <c r="I34" s="80"/>
      <c r="J34" s="81"/>
      <c r="K34" s="82"/>
      <c r="L34" s="83"/>
      <c r="M34" s="84"/>
      <c r="N34" s="84"/>
      <c r="O34" s="84"/>
      <c r="P34" s="84"/>
      <c r="Q34" s="84"/>
      <c r="R34" s="84"/>
      <c r="S34" s="85"/>
      <c r="T34" s="0"/>
      <c r="U34" s="86" t="n">
        <f aca="false">IF(COUNTIF(I34,"*")=1,MROUND(MID(I34,FIND("PVC-",I34)+4,FIND("x",I34)-FIND("PVC-",I34)-4),0.5),0)</f>
        <v>0</v>
      </c>
      <c r="V34" s="86" t="n">
        <f aca="false">IF(COUNTIF(J34,"*")=1,MROUND(MID(J34,FIND("PVC-",J34)+4,FIND("x",J34)-FIND("PVC-",J34)-4),0.5),0)</f>
        <v>0</v>
      </c>
      <c r="W34" s="86" t="n">
        <f aca="false">IF(COUNTIF(K34,"*")=1,MROUND(MID(K34,FIND("PVC-",K34)+4,FIND("x",K34)-FIND("PVC-",K34)-4),0.5),0)</f>
        <v>0</v>
      </c>
      <c r="X34" s="86" t="n">
        <f aca="false">IF(COUNTIF(L34,"*")=1,MROUND(MID(L34,FIND("PVC-",L34)+4,FIND("x",L34)-FIND("PVC-",L34)-4),0.5),0)</f>
        <v>0</v>
      </c>
      <c r="Y34" s="0" t="str">
        <f aca="false">IF(COUNTIF(I34,"*")=1,I34,"")</f>
        <v/>
      </c>
      <c r="Z34" s="0" t="str">
        <f aca="false">IF(COUNTIF(J34,"*")=1,J34,"")</f>
        <v/>
      </c>
      <c r="AA34" s="0" t="str">
        <f aca="false">IF(COUNTIF(K34,"*")=1,K34,"")</f>
        <v/>
      </c>
      <c r="AB34" s="0" t="str">
        <f aca="false">IF(COUNTIF(L34,"*")=1,L34,"")</f>
        <v/>
      </c>
      <c r="AC34" s="0" t="n">
        <f aca="false">COUNTIF(K34:L34,"*")</f>
        <v>0</v>
      </c>
      <c r="AD34" s="0" t="n">
        <f aca="false">COUNTIF(I34:J34,"*")</f>
        <v>0</v>
      </c>
      <c r="AF34" s="16"/>
      <c r="AG34" s="16"/>
      <c r="AH34" s="16"/>
      <c r="AI34" s="16"/>
      <c r="AJ34" s="16"/>
      <c r="AK34" s="16"/>
      <c r="AL34" s="24"/>
      <c r="AM34" s="25"/>
      <c r="AN34" s="25"/>
      <c r="AO34" s="25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customFormat="false" ht="13.2" hidden="false" customHeight="false" outlineLevel="0" collapsed="false">
      <c r="A35" s="75" t="str">
        <f aca="false">IF(COUNTIF(C35,"&gt;0"),A34+1," ")</f>
        <v> </v>
      </c>
      <c r="B35" s="76"/>
      <c r="C35" s="77"/>
      <c r="D35" s="77"/>
      <c r="E35" s="77"/>
      <c r="F35" s="78" t="str">
        <f aca="false">IF(IF($C$20="Да",C35-W35-X35,C35)+IF($C$21="Да",1*AC35,0)=0," ",IF($C$20="Да",C35-W35-X35,C35)+IF($C$21="Да",1*AC35,0))</f>
        <v> </v>
      </c>
      <c r="G35" s="78" t="str">
        <f aca="false">IF(IF($C$20="Да",D35-U35-V35,D35)+IF($C$21="Да",1*AD35,0)=0," ",IF($C$20="Да",D35-U35-V35,D35)+IF($C$21="Да",1*AD35,0))</f>
        <v> </v>
      </c>
      <c r="H35" s="79"/>
      <c r="I35" s="80"/>
      <c r="J35" s="81"/>
      <c r="K35" s="82"/>
      <c r="L35" s="83"/>
      <c r="M35" s="84"/>
      <c r="N35" s="84"/>
      <c r="O35" s="84"/>
      <c r="P35" s="84"/>
      <c r="Q35" s="84"/>
      <c r="R35" s="84"/>
      <c r="S35" s="85"/>
      <c r="T35" s="0"/>
      <c r="U35" s="86" t="n">
        <f aca="false">IF(COUNTIF(I35,"*")=1,MROUND(MID(I35,FIND("PVC-",I35)+4,FIND("x",I35)-FIND("PVC-",I35)-4),0.5),0)</f>
        <v>0</v>
      </c>
      <c r="V35" s="86" t="n">
        <f aca="false">IF(COUNTIF(J35,"*")=1,MROUND(MID(J35,FIND("PVC-",J35)+4,FIND("x",J35)-FIND("PVC-",J35)-4),0.5),0)</f>
        <v>0</v>
      </c>
      <c r="W35" s="86" t="n">
        <f aca="false">IF(COUNTIF(K35,"*")=1,MROUND(MID(K35,FIND("PVC-",K35)+4,FIND("x",K35)-FIND("PVC-",K35)-4),0.5),0)</f>
        <v>0</v>
      </c>
      <c r="X35" s="86" t="n">
        <f aca="false">IF(COUNTIF(L35,"*")=1,MROUND(MID(L35,FIND("PVC-",L35)+4,FIND("x",L35)-FIND("PVC-",L35)-4),0.5),0)</f>
        <v>0</v>
      </c>
      <c r="Y35" s="0" t="str">
        <f aca="false">IF(COUNTIF(I35,"*")=1,I35,"")</f>
        <v/>
      </c>
      <c r="Z35" s="0" t="str">
        <f aca="false">IF(COUNTIF(J35,"*")=1,J35,"")</f>
        <v/>
      </c>
      <c r="AA35" s="0" t="str">
        <f aca="false">IF(COUNTIF(K35,"*")=1,K35,"")</f>
        <v/>
      </c>
      <c r="AB35" s="0" t="str">
        <f aca="false">IF(COUNTIF(L35,"*")=1,L35,"")</f>
        <v/>
      </c>
      <c r="AC35" s="0" t="n">
        <f aca="false">COUNTIF(K35:L35,"*")</f>
        <v>0</v>
      </c>
      <c r="AD35" s="0" t="n">
        <f aca="false">COUNTIF(I35:J35,"*")</f>
        <v>0</v>
      </c>
      <c r="AF35" s="16"/>
      <c r="AG35" s="16"/>
      <c r="AH35" s="16"/>
      <c r="AI35" s="16"/>
      <c r="AJ35" s="16"/>
      <c r="AK35" s="16"/>
      <c r="AL35" s="24"/>
      <c r="AM35" s="25"/>
      <c r="AN35" s="25"/>
      <c r="AO35" s="25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customFormat="false" ht="13.2" hidden="false" customHeight="false" outlineLevel="0" collapsed="false">
      <c r="A36" s="75" t="str">
        <f aca="false">IF(COUNTIF(C36,"&gt;0"),A35+1," ")</f>
        <v> </v>
      </c>
      <c r="B36" s="76"/>
      <c r="C36" s="77"/>
      <c r="D36" s="77"/>
      <c r="E36" s="77"/>
      <c r="F36" s="78" t="str">
        <f aca="false">IF(IF($C$20="Да",C36-W36-X36,C36)+IF($C$21="Да",1*AC36,0)=0," ",IF($C$20="Да",C36-W36-X36,C36)+IF($C$21="Да",1*AC36,0))</f>
        <v> </v>
      </c>
      <c r="G36" s="78" t="str">
        <f aca="false">IF(IF($C$20="Да",D36-U36-V36,D36)+IF($C$21="Да",1*AD36,0)=0," ",IF($C$20="Да",D36-U36-V36,D36)+IF($C$21="Да",1*AD36,0))</f>
        <v> </v>
      </c>
      <c r="H36" s="79"/>
      <c r="I36" s="80"/>
      <c r="J36" s="81"/>
      <c r="K36" s="82"/>
      <c r="L36" s="83"/>
      <c r="M36" s="84"/>
      <c r="N36" s="84"/>
      <c r="O36" s="84"/>
      <c r="P36" s="84"/>
      <c r="Q36" s="84"/>
      <c r="R36" s="84"/>
      <c r="S36" s="85"/>
      <c r="T36" s="0"/>
      <c r="U36" s="86" t="n">
        <f aca="false">IF(COUNTIF(I36,"*")=1,MROUND(MID(I36,FIND("PVC-",I36)+4,FIND("x",I36)-FIND("PVC-",I36)-4),0.5),0)</f>
        <v>0</v>
      </c>
      <c r="V36" s="86" t="n">
        <f aca="false">IF(COUNTIF(J36,"*")=1,MROUND(MID(J36,FIND("PVC-",J36)+4,FIND("x",J36)-FIND("PVC-",J36)-4),0.5),0)</f>
        <v>0</v>
      </c>
      <c r="W36" s="86" t="n">
        <f aca="false">IF(COUNTIF(K36,"*")=1,MROUND(MID(K36,FIND("PVC-",K36)+4,FIND("x",K36)-FIND("PVC-",K36)-4),0.5),0)</f>
        <v>0</v>
      </c>
      <c r="X36" s="86" t="n">
        <f aca="false">IF(COUNTIF(L36,"*")=1,MROUND(MID(L36,FIND("PVC-",L36)+4,FIND("x",L36)-FIND("PVC-",L36)-4),0.5),0)</f>
        <v>0</v>
      </c>
      <c r="Y36" s="0" t="str">
        <f aca="false">IF(COUNTIF(I36,"*")=1,I36,"")</f>
        <v/>
      </c>
      <c r="Z36" s="0" t="str">
        <f aca="false">IF(COUNTIF(J36,"*")=1,J36,"")</f>
        <v/>
      </c>
      <c r="AA36" s="0" t="str">
        <f aca="false">IF(COUNTIF(K36,"*")=1,K36,"")</f>
        <v/>
      </c>
      <c r="AB36" s="0" t="str">
        <f aca="false">IF(COUNTIF(L36,"*")=1,L36,"")</f>
        <v/>
      </c>
      <c r="AC36" s="0" t="n">
        <f aca="false">COUNTIF(K36:L36,"*")</f>
        <v>0</v>
      </c>
      <c r="AD36" s="0" t="n">
        <f aca="false">COUNTIF(I36:J36,"*")</f>
        <v>0</v>
      </c>
      <c r="AF36" s="16"/>
      <c r="AG36" s="16"/>
      <c r="AH36" s="16"/>
      <c r="AI36" s="16"/>
      <c r="AJ36" s="16"/>
      <c r="AK36" s="16"/>
      <c r="AL36" s="24"/>
      <c r="AM36" s="25"/>
      <c r="AN36" s="25"/>
      <c r="AO36" s="25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7" customFormat="false" ht="13.2" hidden="false" customHeight="false" outlineLevel="0" collapsed="false">
      <c r="A37" s="75" t="str">
        <f aca="false">IF(COUNTIF(C37,"&gt;0"),A36+1," ")</f>
        <v> </v>
      </c>
      <c r="B37" s="76"/>
      <c r="C37" s="77"/>
      <c r="D37" s="77"/>
      <c r="E37" s="77"/>
      <c r="F37" s="78" t="str">
        <f aca="false">IF(IF($C$20="Да",C37-W37-X37,C37)+IF($C$21="Да",1*AC37,0)=0," ",IF($C$20="Да",C37-W37-X37,C37)+IF($C$21="Да",1*AC37,0))</f>
        <v> </v>
      </c>
      <c r="G37" s="78" t="str">
        <f aca="false">IF(IF($C$20="Да",D37-U37-V37,D37)+IF($C$21="Да",1*AD37,0)=0," ",IF($C$20="Да",D37-U37-V37,D37)+IF($C$21="Да",1*AD37,0))</f>
        <v> </v>
      </c>
      <c r="H37" s="79"/>
      <c r="I37" s="80"/>
      <c r="J37" s="81"/>
      <c r="K37" s="82"/>
      <c r="L37" s="83"/>
      <c r="M37" s="84"/>
      <c r="N37" s="84"/>
      <c r="O37" s="84"/>
      <c r="P37" s="84"/>
      <c r="Q37" s="84"/>
      <c r="R37" s="84"/>
      <c r="S37" s="85"/>
      <c r="T37" s="0"/>
      <c r="U37" s="86" t="n">
        <f aca="false">IF(COUNTIF(I37,"*")=1,MROUND(MID(I37,FIND("PVC-",I37)+4,FIND("x",I37)-FIND("PVC-",I37)-4),0.5),0)</f>
        <v>0</v>
      </c>
      <c r="V37" s="86" t="n">
        <f aca="false">IF(COUNTIF(J37,"*")=1,MROUND(MID(J37,FIND("PVC-",J37)+4,FIND("x",J37)-FIND("PVC-",J37)-4),0.5),0)</f>
        <v>0</v>
      </c>
      <c r="W37" s="86" t="n">
        <f aca="false">IF(COUNTIF(K37,"*")=1,MROUND(MID(K37,FIND("PVC-",K37)+4,FIND("x",K37)-FIND("PVC-",K37)-4),0.5),0)</f>
        <v>0</v>
      </c>
      <c r="X37" s="86" t="n">
        <f aca="false">IF(COUNTIF(L37,"*")=1,MROUND(MID(L37,FIND("PVC-",L37)+4,FIND("x",L37)-FIND("PVC-",L37)-4),0.5),0)</f>
        <v>0</v>
      </c>
      <c r="Y37" s="0" t="str">
        <f aca="false">IF(COUNTIF(I37,"*")=1,I37,"")</f>
        <v/>
      </c>
      <c r="Z37" s="0" t="str">
        <f aca="false">IF(COUNTIF(J37,"*")=1,J37,"")</f>
        <v/>
      </c>
      <c r="AA37" s="0" t="str">
        <f aca="false">IF(COUNTIF(K37,"*")=1,K37,"")</f>
        <v/>
      </c>
      <c r="AB37" s="0" t="str">
        <f aca="false">IF(COUNTIF(L37,"*")=1,L37,"")</f>
        <v/>
      </c>
      <c r="AC37" s="0" t="n">
        <f aca="false">COUNTIF(K37:L37,"*")</f>
        <v>0</v>
      </c>
      <c r="AD37" s="0" t="n">
        <f aca="false">COUNTIF(I37:J37,"*")</f>
        <v>0</v>
      </c>
      <c r="AF37" s="16"/>
      <c r="AG37" s="16"/>
      <c r="AH37" s="16"/>
      <c r="AI37" s="16"/>
      <c r="AJ37" s="16"/>
      <c r="AK37" s="16"/>
      <c r="AL37" s="24"/>
      <c r="AM37" s="25"/>
      <c r="AN37" s="25"/>
      <c r="AO37" s="25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customFormat="false" ht="13.2" hidden="false" customHeight="false" outlineLevel="0" collapsed="false">
      <c r="A38" s="75" t="str">
        <f aca="false">IF(COUNTIF(C38,"&gt;0"),A37+1," ")</f>
        <v> </v>
      </c>
      <c r="B38" s="76"/>
      <c r="C38" s="77"/>
      <c r="D38" s="77"/>
      <c r="E38" s="77"/>
      <c r="F38" s="78" t="str">
        <f aca="false">IF(IF($C$20="Да",C38-W38-X38,C38)+IF($C$21="Да",1*AC38,0)=0," ",IF($C$20="Да",C38-W38-X38,C38)+IF($C$21="Да",1*AC38,0))</f>
        <v> </v>
      </c>
      <c r="G38" s="78" t="str">
        <f aca="false">IF(IF($C$20="Да",D38-U38-V38,D38)+IF($C$21="Да",1*AD38,0)=0," ",IF($C$20="Да",D38-U38-V38,D38)+IF($C$21="Да",1*AD38,0))</f>
        <v> </v>
      </c>
      <c r="H38" s="79"/>
      <c r="I38" s="80"/>
      <c r="J38" s="81"/>
      <c r="K38" s="82"/>
      <c r="L38" s="83"/>
      <c r="M38" s="84"/>
      <c r="N38" s="84"/>
      <c r="O38" s="84"/>
      <c r="P38" s="84"/>
      <c r="Q38" s="84"/>
      <c r="R38" s="84"/>
      <c r="S38" s="85"/>
      <c r="T38" s="0"/>
      <c r="U38" s="86" t="n">
        <f aca="false">IF(COUNTIF(I38,"*")=1,MROUND(MID(I38,FIND("PVC-",I38)+4,FIND("x",I38)-FIND("PVC-",I38)-4),0.5),0)</f>
        <v>0</v>
      </c>
      <c r="V38" s="86" t="n">
        <f aca="false">IF(COUNTIF(J38,"*")=1,MROUND(MID(J38,FIND("PVC-",J38)+4,FIND("x",J38)-FIND("PVC-",J38)-4),0.5),0)</f>
        <v>0</v>
      </c>
      <c r="W38" s="86" t="n">
        <f aca="false">IF(COUNTIF(K38,"*")=1,MROUND(MID(K38,FIND("PVC-",K38)+4,FIND("x",K38)-FIND("PVC-",K38)-4),0.5),0)</f>
        <v>0</v>
      </c>
      <c r="X38" s="86" t="n">
        <f aca="false">IF(COUNTIF(L38,"*")=1,MROUND(MID(L38,FIND("PVC-",L38)+4,FIND("x",L38)-FIND("PVC-",L38)-4),0.5),0)</f>
        <v>0</v>
      </c>
      <c r="Y38" s="0" t="str">
        <f aca="false">IF(COUNTIF(I38,"*")=1,I38,"")</f>
        <v/>
      </c>
      <c r="Z38" s="0" t="str">
        <f aca="false">IF(COUNTIF(J38,"*")=1,J38,"")</f>
        <v/>
      </c>
      <c r="AA38" s="0" t="str">
        <f aca="false">IF(COUNTIF(K38,"*")=1,K38,"")</f>
        <v/>
      </c>
      <c r="AB38" s="0" t="str">
        <f aca="false">IF(COUNTIF(L38,"*")=1,L38,"")</f>
        <v/>
      </c>
      <c r="AC38" s="0" t="n">
        <f aca="false">COUNTIF(K38:L38,"*")</f>
        <v>0</v>
      </c>
      <c r="AD38" s="0" t="n">
        <f aca="false">COUNTIF(I38:J38,"*")</f>
        <v>0</v>
      </c>
      <c r="AF38" s="16"/>
      <c r="AG38" s="16"/>
      <c r="AH38" s="16"/>
      <c r="AI38" s="16"/>
      <c r="AJ38" s="16"/>
      <c r="AK38" s="16"/>
      <c r="AL38" s="24"/>
      <c r="AM38" s="25"/>
      <c r="AN38" s="25"/>
      <c r="AO38" s="25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customFormat="false" ht="13.2" hidden="false" customHeight="false" outlineLevel="0" collapsed="false">
      <c r="A39" s="75" t="str">
        <f aca="false">IF(COUNTIF(C39,"&gt;0"),A38+1," ")</f>
        <v> </v>
      </c>
      <c r="B39" s="76"/>
      <c r="C39" s="77"/>
      <c r="D39" s="77"/>
      <c r="E39" s="77"/>
      <c r="F39" s="78" t="str">
        <f aca="false">IF(IF($C$20="Да",C39-W39-X39,C39)+IF($C$21="Да",1*AC39,0)=0," ",IF($C$20="Да",C39-W39-X39,C39)+IF($C$21="Да",1*AC39,0))</f>
        <v> </v>
      </c>
      <c r="G39" s="78" t="str">
        <f aca="false">IF(IF($C$20="Да",D39-U39-V39,D39)+IF($C$21="Да",1*AD39,0)=0," ",IF($C$20="Да",D39-U39-V39,D39)+IF($C$21="Да",1*AD39,0))</f>
        <v> </v>
      </c>
      <c r="H39" s="79"/>
      <c r="I39" s="80"/>
      <c r="J39" s="81"/>
      <c r="K39" s="82"/>
      <c r="L39" s="83"/>
      <c r="M39" s="84"/>
      <c r="N39" s="84"/>
      <c r="O39" s="84"/>
      <c r="P39" s="84"/>
      <c r="Q39" s="84"/>
      <c r="R39" s="84"/>
      <c r="S39" s="85"/>
      <c r="T39" s="0"/>
      <c r="U39" s="86" t="n">
        <f aca="false">IF(COUNTIF(I39,"*")=1,MROUND(MID(I39,FIND("PVC-",I39)+4,FIND("x",I39)-FIND("PVC-",I39)-4),0.5),0)</f>
        <v>0</v>
      </c>
      <c r="V39" s="86" t="n">
        <f aca="false">IF(COUNTIF(J39,"*")=1,MROUND(MID(J39,FIND("PVC-",J39)+4,FIND("x",J39)-FIND("PVC-",J39)-4),0.5),0)</f>
        <v>0</v>
      </c>
      <c r="W39" s="86" t="n">
        <f aca="false">IF(COUNTIF(K39,"*")=1,MROUND(MID(K39,FIND("PVC-",K39)+4,FIND("x",K39)-FIND("PVC-",K39)-4),0.5),0)</f>
        <v>0</v>
      </c>
      <c r="X39" s="86" t="n">
        <f aca="false">IF(COUNTIF(L39,"*")=1,MROUND(MID(L39,FIND("PVC-",L39)+4,FIND("x",L39)-FIND("PVC-",L39)-4),0.5),0)</f>
        <v>0</v>
      </c>
      <c r="Y39" s="0" t="str">
        <f aca="false">IF(COUNTIF(I39,"*")=1,I39,"")</f>
        <v/>
      </c>
      <c r="Z39" s="0" t="str">
        <f aca="false">IF(COUNTIF(J39,"*")=1,J39,"")</f>
        <v/>
      </c>
      <c r="AA39" s="0" t="str">
        <f aca="false">IF(COUNTIF(K39,"*")=1,K39,"")</f>
        <v/>
      </c>
      <c r="AB39" s="0" t="str">
        <f aca="false">IF(COUNTIF(L39,"*")=1,L39,"")</f>
        <v/>
      </c>
      <c r="AC39" s="0" t="n">
        <f aca="false">COUNTIF(K39:L39,"*")</f>
        <v>0</v>
      </c>
      <c r="AD39" s="0" t="n">
        <f aca="false">COUNTIF(I39:J39,"*")</f>
        <v>0</v>
      </c>
      <c r="AF39" s="16"/>
      <c r="AG39" s="16"/>
      <c r="AH39" s="16"/>
      <c r="AI39" s="16"/>
      <c r="AJ39" s="16"/>
      <c r="AK39" s="16"/>
      <c r="AL39" s="24"/>
      <c r="AM39" s="25"/>
      <c r="AN39" s="25"/>
      <c r="AO39" s="25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customFormat="false" ht="13.2" hidden="false" customHeight="false" outlineLevel="0" collapsed="false">
      <c r="A40" s="75" t="str">
        <f aca="false">IF(COUNTIF(C40,"&gt;0"),A39+1," ")</f>
        <v> </v>
      </c>
      <c r="B40" s="76"/>
      <c r="C40" s="77"/>
      <c r="D40" s="77"/>
      <c r="E40" s="77"/>
      <c r="F40" s="78" t="str">
        <f aca="false">IF(IF($C$20="Да",C40-W40-X40,C40)+IF($C$21="Да",1*AC40,0)=0," ",IF($C$20="Да",C40-W40-X40,C40)+IF($C$21="Да",1*AC40,0))</f>
        <v> </v>
      </c>
      <c r="G40" s="78" t="str">
        <f aca="false">IF(IF($C$20="Да",D40-U40-V40,D40)+IF($C$21="Да",1*AD40,0)=0," ",IF($C$20="Да",D40-U40-V40,D40)+IF($C$21="Да",1*AD40,0))</f>
        <v> </v>
      </c>
      <c r="H40" s="79"/>
      <c r="I40" s="80"/>
      <c r="J40" s="81"/>
      <c r="K40" s="82"/>
      <c r="L40" s="83"/>
      <c r="M40" s="84"/>
      <c r="N40" s="84"/>
      <c r="O40" s="84"/>
      <c r="P40" s="84"/>
      <c r="Q40" s="84"/>
      <c r="R40" s="84"/>
      <c r="S40" s="85"/>
      <c r="T40" s="0"/>
      <c r="U40" s="86" t="n">
        <f aca="false">IF(COUNTIF(I40,"*")=1,MROUND(MID(I40,FIND("PVC-",I40)+4,FIND("x",I40)-FIND("PVC-",I40)-4),0.5),0)</f>
        <v>0</v>
      </c>
      <c r="V40" s="86" t="n">
        <f aca="false">IF(COUNTIF(J40,"*")=1,MROUND(MID(J40,FIND("PVC-",J40)+4,FIND("x",J40)-FIND("PVC-",J40)-4),0.5),0)</f>
        <v>0</v>
      </c>
      <c r="W40" s="86" t="n">
        <f aca="false">IF(COUNTIF(K40,"*")=1,MROUND(MID(K40,FIND("PVC-",K40)+4,FIND("x",K40)-FIND("PVC-",K40)-4),0.5),0)</f>
        <v>0</v>
      </c>
      <c r="X40" s="86" t="n">
        <f aca="false">IF(COUNTIF(L40,"*")=1,MROUND(MID(L40,FIND("PVC-",L40)+4,FIND("x",L40)-FIND("PVC-",L40)-4),0.5),0)</f>
        <v>0</v>
      </c>
      <c r="Y40" s="0" t="str">
        <f aca="false">IF(COUNTIF(I40,"*")=1,I40,"")</f>
        <v/>
      </c>
      <c r="Z40" s="0" t="str">
        <f aca="false">IF(COUNTIF(J40,"*")=1,J40,"")</f>
        <v/>
      </c>
      <c r="AA40" s="0" t="str">
        <f aca="false">IF(COUNTIF(K40,"*")=1,K40,"")</f>
        <v/>
      </c>
      <c r="AB40" s="0" t="str">
        <f aca="false">IF(COUNTIF(L40,"*")=1,L40,"")</f>
        <v/>
      </c>
      <c r="AC40" s="0" t="n">
        <f aca="false">COUNTIF(K40:L40,"*")</f>
        <v>0</v>
      </c>
      <c r="AD40" s="0" t="n">
        <f aca="false">COUNTIF(I40:J40,"*")</f>
        <v>0</v>
      </c>
      <c r="AF40" s="16"/>
      <c r="AG40" s="16"/>
      <c r="AH40" s="16"/>
      <c r="AI40" s="16"/>
      <c r="AJ40" s="16"/>
      <c r="AK40" s="16"/>
      <c r="AL40" s="24"/>
      <c r="AM40" s="25"/>
      <c r="AN40" s="25"/>
      <c r="AO40" s="25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customFormat="false" ht="13.2" hidden="false" customHeight="false" outlineLevel="0" collapsed="false">
      <c r="A41" s="75" t="str">
        <f aca="false">IF(COUNTIF(C41,"&gt;0"),A40+1," ")</f>
        <v> </v>
      </c>
      <c r="B41" s="76"/>
      <c r="C41" s="77"/>
      <c r="D41" s="77"/>
      <c r="E41" s="77"/>
      <c r="F41" s="78" t="str">
        <f aca="false">IF(IF($C$20="Да",C41-W41-X41,C41)+IF($C$21="Да",1*AC41,0)=0," ",IF($C$20="Да",C41-W41-X41,C41)+IF($C$21="Да",1*AC41,0))</f>
        <v> </v>
      </c>
      <c r="G41" s="78" t="str">
        <f aca="false">IF(IF($C$20="Да",D41-U41-V41,D41)+IF($C$21="Да",1*AD41,0)=0," ",IF($C$20="Да",D41-U41-V41,D41)+IF($C$21="Да",1*AD41,0))</f>
        <v> </v>
      </c>
      <c r="H41" s="79"/>
      <c r="I41" s="80"/>
      <c r="J41" s="81"/>
      <c r="K41" s="82"/>
      <c r="L41" s="83"/>
      <c r="M41" s="84"/>
      <c r="N41" s="84"/>
      <c r="O41" s="84"/>
      <c r="P41" s="84"/>
      <c r="Q41" s="84"/>
      <c r="R41" s="84"/>
      <c r="S41" s="85"/>
      <c r="T41" s="0"/>
      <c r="U41" s="86" t="n">
        <f aca="false">IF(COUNTIF(I41,"*")=1,MROUND(MID(I41,FIND("PVC-",I41)+4,FIND("x",I41)-FIND("PVC-",I41)-4),0.5),0)</f>
        <v>0</v>
      </c>
      <c r="V41" s="86" t="n">
        <f aca="false">IF(COUNTIF(J41,"*")=1,MROUND(MID(J41,FIND("PVC-",J41)+4,FIND("x",J41)-FIND("PVC-",J41)-4),0.5),0)</f>
        <v>0</v>
      </c>
      <c r="W41" s="86" t="n">
        <f aca="false">IF(COUNTIF(K41,"*")=1,MROUND(MID(K41,FIND("PVC-",K41)+4,FIND("x",K41)-FIND("PVC-",K41)-4),0.5),0)</f>
        <v>0</v>
      </c>
      <c r="X41" s="86" t="n">
        <f aca="false">IF(COUNTIF(L41,"*")=1,MROUND(MID(L41,FIND("PVC-",L41)+4,FIND("x",L41)-FIND("PVC-",L41)-4),0.5),0)</f>
        <v>0</v>
      </c>
      <c r="Y41" s="0" t="str">
        <f aca="false">IF(COUNTIF(I41,"*")=1,I41,"")</f>
        <v/>
      </c>
      <c r="Z41" s="0" t="str">
        <f aca="false">IF(COUNTIF(J41,"*")=1,J41,"")</f>
        <v/>
      </c>
      <c r="AA41" s="0" t="str">
        <f aca="false">IF(COUNTIF(K41,"*")=1,K41,"")</f>
        <v/>
      </c>
      <c r="AB41" s="0" t="str">
        <f aca="false">IF(COUNTIF(L41,"*")=1,L41,"")</f>
        <v/>
      </c>
      <c r="AC41" s="0" t="n">
        <f aca="false">COUNTIF(K41:L41,"*")</f>
        <v>0</v>
      </c>
      <c r="AD41" s="0" t="n">
        <f aca="false">COUNTIF(I41:J41,"*")</f>
        <v>0</v>
      </c>
      <c r="AF41" s="16"/>
      <c r="AG41" s="16"/>
      <c r="AH41" s="16"/>
      <c r="AI41" s="16"/>
      <c r="AJ41" s="16"/>
      <c r="AK41" s="16"/>
      <c r="AL41" s="24"/>
      <c r="AM41" s="25"/>
      <c r="AN41" s="25"/>
      <c r="AO41" s="25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customFormat="false" ht="13.2" hidden="false" customHeight="false" outlineLevel="0" collapsed="false">
      <c r="A42" s="75" t="str">
        <f aca="false">IF(COUNTIF(C42,"&gt;0"),A41+1," ")</f>
        <v> </v>
      </c>
      <c r="B42" s="76"/>
      <c r="C42" s="77"/>
      <c r="D42" s="77"/>
      <c r="E42" s="77"/>
      <c r="F42" s="78" t="str">
        <f aca="false">IF(IF($C$20="Да",C42-W42-X42,C42)+IF($C$21="Да",1*AC42,0)=0," ",IF($C$20="Да",C42-W42-X42,C42)+IF($C$21="Да",1*AC42,0))</f>
        <v> </v>
      </c>
      <c r="G42" s="78" t="str">
        <f aca="false">IF(IF($C$20="Да",D42-U42-V42,D42)+IF($C$21="Да",1*AD42,0)=0," ",IF($C$20="Да",D42-U42-V42,D42)+IF($C$21="Да",1*AD42,0))</f>
        <v> </v>
      </c>
      <c r="H42" s="79"/>
      <c r="I42" s="80"/>
      <c r="J42" s="81"/>
      <c r="K42" s="82"/>
      <c r="L42" s="83"/>
      <c r="M42" s="84"/>
      <c r="N42" s="84"/>
      <c r="O42" s="84"/>
      <c r="P42" s="84"/>
      <c r="Q42" s="84"/>
      <c r="R42" s="84"/>
      <c r="S42" s="85"/>
      <c r="T42" s="0"/>
      <c r="U42" s="86" t="n">
        <f aca="false">IF(COUNTIF(I42,"*")=1,MROUND(MID(I42,FIND("PVC-",I42)+4,FIND("x",I42)-FIND("PVC-",I42)-4),0.5),0)</f>
        <v>0</v>
      </c>
      <c r="V42" s="86" t="n">
        <f aca="false">IF(COUNTIF(J42,"*")=1,MROUND(MID(J42,FIND("PVC-",J42)+4,FIND("x",J42)-FIND("PVC-",J42)-4),0.5),0)</f>
        <v>0</v>
      </c>
      <c r="W42" s="86" t="n">
        <f aca="false">IF(COUNTIF(K42,"*")=1,MROUND(MID(K42,FIND("PVC-",K42)+4,FIND("x",K42)-FIND("PVC-",K42)-4),0.5),0)</f>
        <v>0</v>
      </c>
      <c r="X42" s="86" t="n">
        <f aca="false">IF(COUNTIF(L42,"*")=1,MROUND(MID(L42,FIND("PVC-",L42)+4,FIND("x",L42)-FIND("PVC-",L42)-4),0.5),0)</f>
        <v>0</v>
      </c>
      <c r="Y42" s="0" t="str">
        <f aca="false">IF(COUNTIF(I42,"*")=1,I42,"")</f>
        <v/>
      </c>
      <c r="Z42" s="0" t="str">
        <f aca="false">IF(COUNTIF(J42,"*")=1,J42,"")</f>
        <v/>
      </c>
      <c r="AA42" s="0" t="str">
        <f aca="false">IF(COUNTIF(K42,"*")=1,K42,"")</f>
        <v/>
      </c>
      <c r="AB42" s="0" t="str">
        <f aca="false">IF(COUNTIF(L42,"*")=1,L42,"")</f>
        <v/>
      </c>
      <c r="AC42" s="0" t="n">
        <f aca="false">COUNTIF(K42:L42,"*")</f>
        <v>0</v>
      </c>
      <c r="AD42" s="0" t="n">
        <f aca="false">COUNTIF(I42:J42,"*")</f>
        <v>0</v>
      </c>
      <c r="AF42" s="16"/>
      <c r="AG42" s="16"/>
      <c r="AH42" s="16"/>
      <c r="AI42" s="16"/>
      <c r="AJ42" s="16"/>
      <c r="AK42" s="16"/>
      <c r="AL42" s="24"/>
      <c r="AM42" s="25"/>
      <c r="AN42" s="25"/>
      <c r="AO42" s="25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customFormat="false" ht="13.2" hidden="false" customHeight="false" outlineLevel="0" collapsed="false">
      <c r="A43" s="75" t="str">
        <f aca="false">IF(COUNTIF(C43,"&gt;0"),A42+1," ")</f>
        <v> </v>
      </c>
      <c r="B43" s="76"/>
      <c r="C43" s="77"/>
      <c r="D43" s="77"/>
      <c r="E43" s="77"/>
      <c r="F43" s="78" t="str">
        <f aca="false">IF(IF($C$20="Да",C43-W43-X43,C43)+IF($C$21="Да",1*AC43,0)=0," ",IF($C$20="Да",C43-W43-X43,C43)+IF($C$21="Да",1*AC43,0))</f>
        <v> </v>
      </c>
      <c r="G43" s="78" t="str">
        <f aca="false">IF(IF($C$20="Да",D43-U43-V43,D43)+IF($C$21="Да",1*AD43,0)=0," ",IF($C$20="Да",D43-U43-V43,D43)+IF($C$21="Да",1*AD43,0))</f>
        <v> </v>
      </c>
      <c r="H43" s="79"/>
      <c r="I43" s="80"/>
      <c r="J43" s="81"/>
      <c r="K43" s="82"/>
      <c r="L43" s="83"/>
      <c r="M43" s="84"/>
      <c r="N43" s="84"/>
      <c r="O43" s="84"/>
      <c r="P43" s="84"/>
      <c r="Q43" s="84"/>
      <c r="R43" s="84"/>
      <c r="S43" s="85"/>
      <c r="T43" s="0"/>
      <c r="U43" s="86" t="n">
        <f aca="false">IF(COUNTIF(I43,"*")=1,MROUND(MID(I43,FIND("PVC-",I43)+4,FIND("x",I43)-FIND("PVC-",I43)-4),0.5),0)</f>
        <v>0</v>
      </c>
      <c r="V43" s="86" t="n">
        <f aca="false">IF(COUNTIF(J43,"*")=1,MROUND(MID(J43,FIND("PVC-",J43)+4,FIND("x",J43)-FIND("PVC-",J43)-4),0.5),0)</f>
        <v>0</v>
      </c>
      <c r="W43" s="86" t="n">
        <f aca="false">IF(COUNTIF(K43,"*")=1,MROUND(MID(K43,FIND("PVC-",K43)+4,FIND("x",K43)-FIND("PVC-",K43)-4),0.5),0)</f>
        <v>0</v>
      </c>
      <c r="X43" s="86" t="n">
        <f aca="false">IF(COUNTIF(L43,"*")=1,MROUND(MID(L43,FIND("PVC-",L43)+4,FIND("x",L43)-FIND("PVC-",L43)-4),0.5),0)</f>
        <v>0</v>
      </c>
      <c r="Y43" s="0" t="str">
        <f aca="false">IF(COUNTIF(I43,"*")=1,I43,"")</f>
        <v/>
      </c>
      <c r="Z43" s="0" t="str">
        <f aca="false">IF(COUNTIF(J43,"*")=1,J43,"")</f>
        <v/>
      </c>
      <c r="AA43" s="0" t="str">
        <f aca="false">IF(COUNTIF(K43,"*")=1,K43,"")</f>
        <v/>
      </c>
      <c r="AB43" s="0" t="str">
        <f aca="false">IF(COUNTIF(L43,"*")=1,L43,"")</f>
        <v/>
      </c>
      <c r="AC43" s="0" t="n">
        <f aca="false">COUNTIF(K43:L43,"*")</f>
        <v>0</v>
      </c>
      <c r="AD43" s="0" t="n">
        <f aca="false">COUNTIF(I43:J43,"*")</f>
        <v>0</v>
      </c>
      <c r="AF43" s="16"/>
      <c r="AG43" s="16"/>
      <c r="AH43" s="16"/>
      <c r="AI43" s="16"/>
      <c r="AJ43" s="16"/>
      <c r="AK43" s="16"/>
      <c r="AL43" s="24"/>
      <c r="AM43" s="25"/>
      <c r="AN43" s="25"/>
      <c r="AO43" s="25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customFormat="false" ht="13.2" hidden="false" customHeight="false" outlineLevel="0" collapsed="false">
      <c r="A44" s="75" t="str">
        <f aca="false">IF(COUNTIF(C44,"&gt;0"),A43+1," ")</f>
        <v> </v>
      </c>
      <c r="B44" s="76"/>
      <c r="C44" s="77"/>
      <c r="D44" s="77"/>
      <c r="E44" s="77"/>
      <c r="F44" s="78" t="str">
        <f aca="false">IF(IF($C$20="Да",C44-W44-X44,C44)+IF($C$21="Да",1*AC44,0)=0," ",IF($C$20="Да",C44-W44-X44,C44)+IF($C$21="Да",1*AC44,0))</f>
        <v> </v>
      </c>
      <c r="G44" s="78" t="str">
        <f aca="false">IF(IF($C$20="Да",D44-U44-V44,D44)+IF($C$21="Да",1*AD44,0)=0," ",IF($C$20="Да",D44-U44-V44,D44)+IF($C$21="Да",1*AD44,0))</f>
        <v> </v>
      </c>
      <c r="H44" s="79"/>
      <c r="I44" s="80"/>
      <c r="J44" s="81"/>
      <c r="K44" s="82"/>
      <c r="L44" s="83"/>
      <c r="M44" s="84"/>
      <c r="N44" s="84"/>
      <c r="O44" s="84"/>
      <c r="P44" s="84"/>
      <c r="Q44" s="84"/>
      <c r="R44" s="84"/>
      <c r="S44" s="85"/>
      <c r="T44" s="0"/>
      <c r="U44" s="86" t="n">
        <f aca="false">IF(COUNTIF(I44,"*")=1,MROUND(MID(I44,FIND("PVC-",I44)+4,FIND("x",I44)-FIND("PVC-",I44)-4),0.5),0)</f>
        <v>0</v>
      </c>
      <c r="V44" s="86" t="n">
        <f aca="false">IF(COUNTIF(J44,"*")=1,MROUND(MID(J44,FIND("PVC-",J44)+4,FIND("x",J44)-FIND("PVC-",J44)-4),0.5),0)</f>
        <v>0</v>
      </c>
      <c r="W44" s="86" t="n">
        <f aca="false">IF(COUNTIF(K44,"*")=1,MROUND(MID(K44,FIND("PVC-",K44)+4,FIND("x",K44)-FIND("PVC-",K44)-4),0.5),0)</f>
        <v>0</v>
      </c>
      <c r="X44" s="86" t="n">
        <f aca="false">IF(COUNTIF(L44,"*")=1,MROUND(MID(L44,FIND("PVC-",L44)+4,FIND("x",L44)-FIND("PVC-",L44)-4),0.5),0)</f>
        <v>0</v>
      </c>
      <c r="Y44" s="0" t="str">
        <f aca="false">IF(COUNTIF(I44,"*")=1,I44,"")</f>
        <v/>
      </c>
      <c r="Z44" s="0" t="str">
        <f aca="false">IF(COUNTIF(J44,"*")=1,J44,"")</f>
        <v/>
      </c>
      <c r="AA44" s="0" t="str">
        <f aca="false">IF(COUNTIF(K44,"*")=1,K44,"")</f>
        <v/>
      </c>
      <c r="AB44" s="0" t="str">
        <f aca="false">IF(COUNTIF(L44,"*")=1,L44,"")</f>
        <v/>
      </c>
      <c r="AC44" s="0" t="n">
        <f aca="false">COUNTIF(K44:L44,"*")</f>
        <v>0</v>
      </c>
      <c r="AD44" s="0" t="n">
        <f aca="false">COUNTIF(I44:J44,"*")</f>
        <v>0</v>
      </c>
      <c r="AF44" s="16"/>
      <c r="AG44" s="16"/>
      <c r="AH44" s="16"/>
      <c r="AI44" s="16"/>
      <c r="AJ44" s="16"/>
      <c r="AK44" s="16"/>
      <c r="AL44" s="24"/>
      <c r="AM44" s="25"/>
      <c r="AN44" s="25"/>
      <c r="AO44" s="25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customFormat="false" ht="13.2" hidden="false" customHeight="false" outlineLevel="0" collapsed="false">
      <c r="A45" s="75" t="str">
        <f aca="false">IF(COUNTIF(C45,"&gt;0"),A44+1," ")</f>
        <v> </v>
      </c>
      <c r="B45" s="76"/>
      <c r="C45" s="77"/>
      <c r="D45" s="77"/>
      <c r="E45" s="77"/>
      <c r="F45" s="78" t="str">
        <f aca="false">IF(IF($C$20="Да",C45-W45-X45,C45)+IF($C$21="Да",1*AC45,0)=0," ",IF($C$20="Да",C45-W45-X45,C45)+IF($C$21="Да",1*AC45,0))</f>
        <v> </v>
      </c>
      <c r="G45" s="78" t="str">
        <f aca="false">IF(IF($C$20="Да",D45-U45-V45,D45)+IF($C$21="Да",1*AD45,0)=0," ",IF($C$20="Да",D45-U45-V45,D45)+IF($C$21="Да",1*AD45,0))</f>
        <v> </v>
      </c>
      <c r="H45" s="79"/>
      <c r="I45" s="80"/>
      <c r="J45" s="81"/>
      <c r="K45" s="82"/>
      <c r="L45" s="83"/>
      <c r="M45" s="84"/>
      <c r="N45" s="84"/>
      <c r="O45" s="84"/>
      <c r="P45" s="84"/>
      <c r="Q45" s="84"/>
      <c r="R45" s="84"/>
      <c r="S45" s="85"/>
      <c r="T45" s="0"/>
      <c r="U45" s="86" t="n">
        <f aca="false">IF(COUNTIF(I45,"*")=1,MROUND(MID(I45,FIND("PVC-",I45)+4,FIND("x",I45)-FIND("PVC-",I45)-4),0.5),0)</f>
        <v>0</v>
      </c>
      <c r="V45" s="86" t="n">
        <f aca="false">IF(COUNTIF(J45,"*")=1,MROUND(MID(J45,FIND("PVC-",J45)+4,FIND("x",J45)-FIND("PVC-",J45)-4),0.5),0)</f>
        <v>0</v>
      </c>
      <c r="W45" s="86" t="n">
        <f aca="false">IF(COUNTIF(K45,"*")=1,MROUND(MID(K45,FIND("PVC-",K45)+4,FIND("x",K45)-FIND("PVC-",K45)-4),0.5),0)</f>
        <v>0</v>
      </c>
      <c r="X45" s="86" t="n">
        <f aca="false">IF(COUNTIF(L45,"*")=1,MROUND(MID(L45,FIND("PVC-",L45)+4,FIND("x",L45)-FIND("PVC-",L45)-4),0.5),0)</f>
        <v>0</v>
      </c>
      <c r="Y45" s="0" t="str">
        <f aca="false">IF(COUNTIF(I45,"*")=1,I45,"")</f>
        <v/>
      </c>
      <c r="Z45" s="0" t="str">
        <f aca="false">IF(COUNTIF(J45,"*")=1,J45,"")</f>
        <v/>
      </c>
      <c r="AA45" s="0" t="str">
        <f aca="false">IF(COUNTIF(K45,"*")=1,K45,"")</f>
        <v/>
      </c>
      <c r="AB45" s="0" t="str">
        <f aca="false">IF(COUNTIF(L45,"*")=1,L45,"")</f>
        <v/>
      </c>
      <c r="AC45" s="0" t="n">
        <f aca="false">COUNTIF(K45:L45,"*")</f>
        <v>0</v>
      </c>
      <c r="AD45" s="0" t="n">
        <f aca="false">COUNTIF(I45:J45,"*")</f>
        <v>0</v>
      </c>
      <c r="AF45" s="16"/>
      <c r="AG45" s="16"/>
      <c r="AH45" s="16"/>
      <c r="AI45" s="16"/>
      <c r="AJ45" s="16"/>
      <c r="AK45" s="16"/>
      <c r="AL45" s="24"/>
      <c r="AM45" s="25"/>
      <c r="AN45" s="25"/>
      <c r="AO45" s="25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customFormat="false" ht="13.2" hidden="false" customHeight="false" outlineLevel="0" collapsed="false">
      <c r="A46" s="75" t="str">
        <f aca="false">IF(COUNTIF(C46,"&gt;0"),A45+1," ")</f>
        <v> </v>
      </c>
      <c r="B46" s="76"/>
      <c r="C46" s="77"/>
      <c r="D46" s="77"/>
      <c r="E46" s="77"/>
      <c r="F46" s="78" t="str">
        <f aca="false">IF(IF($C$20="Да",C46-W46-X46,C46)+IF($C$21="Да",1*AC46,0)=0," ",IF($C$20="Да",C46-W46-X46,C46)+IF($C$21="Да",1*AC46,0))</f>
        <v> </v>
      </c>
      <c r="G46" s="78" t="str">
        <f aca="false">IF(IF($C$20="Да",D46-U46-V46,D46)+IF($C$21="Да",1*AD46,0)=0," ",IF($C$20="Да",D46-U46-V46,D46)+IF($C$21="Да",1*AD46,0))</f>
        <v> </v>
      </c>
      <c r="H46" s="79"/>
      <c r="I46" s="80"/>
      <c r="J46" s="81"/>
      <c r="K46" s="82"/>
      <c r="L46" s="83"/>
      <c r="M46" s="84"/>
      <c r="N46" s="84"/>
      <c r="O46" s="84"/>
      <c r="P46" s="84"/>
      <c r="Q46" s="84"/>
      <c r="R46" s="84"/>
      <c r="S46" s="85"/>
      <c r="T46" s="0"/>
      <c r="U46" s="86" t="n">
        <f aca="false">IF(COUNTIF(I46,"*")=1,MROUND(MID(I46,FIND("PVC-",I46)+4,FIND("x",I46)-FIND("PVC-",I46)-4),0.5),0)</f>
        <v>0</v>
      </c>
      <c r="V46" s="86" t="n">
        <f aca="false">IF(COUNTIF(J46,"*")=1,MROUND(MID(J46,FIND("PVC-",J46)+4,FIND("x",J46)-FIND("PVC-",J46)-4),0.5),0)</f>
        <v>0</v>
      </c>
      <c r="W46" s="86" t="n">
        <f aca="false">IF(COUNTIF(K46,"*")=1,MROUND(MID(K46,FIND("PVC-",K46)+4,FIND("x",K46)-FIND("PVC-",K46)-4),0.5),0)</f>
        <v>0</v>
      </c>
      <c r="X46" s="86" t="n">
        <f aca="false">IF(COUNTIF(L46,"*")=1,MROUND(MID(L46,FIND("PVC-",L46)+4,FIND("x",L46)-FIND("PVC-",L46)-4),0.5),0)</f>
        <v>0</v>
      </c>
      <c r="Y46" s="0" t="str">
        <f aca="false">IF(COUNTIF(I46,"*")=1,I46,"")</f>
        <v/>
      </c>
      <c r="Z46" s="0" t="str">
        <f aca="false">IF(COUNTIF(J46,"*")=1,J46,"")</f>
        <v/>
      </c>
      <c r="AA46" s="0" t="str">
        <f aca="false">IF(COUNTIF(K46,"*")=1,K46,"")</f>
        <v/>
      </c>
      <c r="AB46" s="0" t="str">
        <f aca="false">IF(COUNTIF(L46,"*")=1,L46,"")</f>
        <v/>
      </c>
      <c r="AC46" s="0" t="n">
        <f aca="false">COUNTIF(K46:L46,"*")</f>
        <v>0</v>
      </c>
      <c r="AD46" s="0" t="n">
        <f aca="false">COUNTIF(I46:J46,"*")</f>
        <v>0</v>
      </c>
      <c r="AF46" s="16"/>
      <c r="AG46" s="16"/>
      <c r="AH46" s="16"/>
      <c r="AI46" s="16"/>
      <c r="AJ46" s="16"/>
      <c r="AK46" s="16"/>
      <c r="AL46" s="24"/>
      <c r="AM46" s="25"/>
      <c r="AN46" s="25"/>
      <c r="AO46" s="25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customFormat="false" ht="13.2" hidden="false" customHeight="false" outlineLevel="0" collapsed="false">
      <c r="A47" s="75" t="str">
        <f aca="false">IF(COUNTIF(C47,"&gt;0"),A46+1," ")</f>
        <v> </v>
      </c>
      <c r="B47" s="76"/>
      <c r="C47" s="77"/>
      <c r="D47" s="77"/>
      <c r="E47" s="77"/>
      <c r="F47" s="78" t="str">
        <f aca="false">IF(IF($C$20="Да",C47-W47-X47,C47)+IF($C$21="Да",1*AC47,0)=0," ",IF($C$20="Да",C47-W47-X47,C47)+IF($C$21="Да",1*AC47,0))</f>
        <v> </v>
      </c>
      <c r="G47" s="78" t="str">
        <f aca="false">IF(IF($C$20="Да",D47-U47-V47,D47)+IF($C$21="Да",1*AD47,0)=0," ",IF($C$20="Да",D47-U47-V47,D47)+IF($C$21="Да",1*AD47,0))</f>
        <v> </v>
      </c>
      <c r="H47" s="79"/>
      <c r="I47" s="80"/>
      <c r="J47" s="81"/>
      <c r="K47" s="82"/>
      <c r="L47" s="83"/>
      <c r="M47" s="84"/>
      <c r="N47" s="84"/>
      <c r="O47" s="84"/>
      <c r="P47" s="84"/>
      <c r="Q47" s="84"/>
      <c r="R47" s="84"/>
      <c r="S47" s="85"/>
      <c r="T47" s="0"/>
      <c r="U47" s="86" t="n">
        <f aca="false">IF(COUNTIF(I47,"*")=1,MROUND(MID(I47,FIND("PVC-",I47)+4,FIND("x",I47)-FIND("PVC-",I47)-4),0.5),0)</f>
        <v>0</v>
      </c>
      <c r="V47" s="86" t="n">
        <f aca="false">IF(COUNTIF(J47,"*")=1,MROUND(MID(J47,FIND("PVC-",J47)+4,FIND("x",J47)-FIND("PVC-",J47)-4),0.5),0)</f>
        <v>0</v>
      </c>
      <c r="W47" s="86" t="n">
        <f aca="false">IF(COUNTIF(K47,"*")=1,MROUND(MID(K47,FIND("PVC-",K47)+4,FIND("x",K47)-FIND("PVC-",K47)-4),0.5),0)</f>
        <v>0</v>
      </c>
      <c r="X47" s="86" t="n">
        <f aca="false">IF(COUNTIF(L47,"*")=1,MROUND(MID(L47,FIND("PVC-",L47)+4,FIND("x",L47)-FIND("PVC-",L47)-4),0.5),0)</f>
        <v>0</v>
      </c>
      <c r="Y47" s="0" t="str">
        <f aca="false">IF(COUNTIF(I47,"*")=1,I47,"")</f>
        <v/>
      </c>
      <c r="Z47" s="0" t="str">
        <f aca="false">IF(COUNTIF(J47,"*")=1,J47,"")</f>
        <v/>
      </c>
      <c r="AA47" s="0" t="str">
        <f aca="false">IF(COUNTIF(K47,"*")=1,K47,"")</f>
        <v/>
      </c>
      <c r="AB47" s="0" t="str">
        <f aca="false">IF(COUNTIF(L47,"*")=1,L47,"")</f>
        <v/>
      </c>
      <c r="AC47" s="0" t="n">
        <f aca="false">COUNTIF(K47:L47,"*")</f>
        <v>0</v>
      </c>
      <c r="AD47" s="0" t="n">
        <f aca="false">COUNTIF(I47:J47,"*")</f>
        <v>0</v>
      </c>
      <c r="AF47" s="16"/>
      <c r="AG47" s="16"/>
      <c r="AH47" s="16"/>
      <c r="AI47" s="16"/>
      <c r="AJ47" s="16"/>
      <c r="AK47" s="16"/>
      <c r="AL47" s="24"/>
      <c r="AM47" s="25"/>
      <c r="AN47" s="25"/>
      <c r="AO47" s="25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customFormat="false" ht="13.2" hidden="false" customHeight="false" outlineLevel="0" collapsed="false">
      <c r="A48" s="75" t="str">
        <f aca="false">IF(COUNTIF(C48,"&gt;0"),A47+1," ")</f>
        <v> </v>
      </c>
      <c r="B48" s="76"/>
      <c r="C48" s="77"/>
      <c r="D48" s="77"/>
      <c r="E48" s="77"/>
      <c r="F48" s="78" t="str">
        <f aca="false">IF(IF($C$20="Да",C48-W48-X48,C48)+IF($C$21="Да",1*AC48,0)=0," ",IF($C$20="Да",C48-W48-X48,C48)+IF($C$21="Да",1*AC48,0))</f>
        <v> </v>
      </c>
      <c r="G48" s="78" t="str">
        <f aca="false">IF(IF($C$20="Да",D48-U48-V48,D48)+IF($C$21="Да",1*AD48,0)=0," ",IF($C$20="Да",D48-U48-V48,D48)+IF($C$21="Да",1*AD48,0))</f>
        <v> </v>
      </c>
      <c r="H48" s="79"/>
      <c r="I48" s="80"/>
      <c r="J48" s="81"/>
      <c r="K48" s="82"/>
      <c r="L48" s="83"/>
      <c r="M48" s="84"/>
      <c r="N48" s="84"/>
      <c r="O48" s="84"/>
      <c r="P48" s="84"/>
      <c r="Q48" s="84"/>
      <c r="R48" s="84"/>
      <c r="S48" s="85"/>
      <c r="T48" s="0"/>
      <c r="U48" s="86" t="n">
        <f aca="false">IF(COUNTIF(I48,"*")=1,MROUND(MID(I48,FIND("PVC-",I48)+4,FIND("x",I48)-FIND("PVC-",I48)-4),0.5),0)</f>
        <v>0</v>
      </c>
      <c r="V48" s="86" t="n">
        <f aca="false">IF(COUNTIF(J48,"*")=1,MROUND(MID(J48,FIND("PVC-",J48)+4,FIND("x",J48)-FIND("PVC-",J48)-4),0.5),0)</f>
        <v>0</v>
      </c>
      <c r="W48" s="86" t="n">
        <f aca="false">IF(COUNTIF(K48,"*")=1,MROUND(MID(K48,FIND("PVC-",K48)+4,FIND("x",K48)-FIND("PVC-",K48)-4),0.5),0)</f>
        <v>0</v>
      </c>
      <c r="X48" s="86" t="n">
        <f aca="false">IF(COUNTIF(L48,"*")=1,MROUND(MID(L48,FIND("PVC-",L48)+4,FIND("x",L48)-FIND("PVC-",L48)-4),0.5),0)</f>
        <v>0</v>
      </c>
      <c r="Y48" s="0" t="str">
        <f aca="false">IF(COUNTIF(I48,"*")=1,I48,"")</f>
        <v/>
      </c>
      <c r="Z48" s="0" t="str">
        <f aca="false">IF(COUNTIF(J48,"*")=1,J48,"")</f>
        <v/>
      </c>
      <c r="AA48" s="0" t="str">
        <f aca="false">IF(COUNTIF(K48,"*")=1,K48,"")</f>
        <v/>
      </c>
      <c r="AB48" s="0" t="str">
        <f aca="false">IF(COUNTIF(L48,"*")=1,L48,"")</f>
        <v/>
      </c>
      <c r="AC48" s="0" t="n">
        <f aca="false">COUNTIF(K48:L48,"*")</f>
        <v>0</v>
      </c>
      <c r="AD48" s="0" t="n">
        <f aca="false">COUNTIF(I48:J48,"*")</f>
        <v>0</v>
      </c>
      <c r="AF48" s="16"/>
      <c r="AG48" s="16"/>
      <c r="AH48" s="16"/>
      <c r="AI48" s="16"/>
      <c r="AJ48" s="16"/>
      <c r="AK48" s="16"/>
      <c r="AL48" s="24"/>
      <c r="AM48" s="25"/>
      <c r="AN48" s="25"/>
      <c r="AO48" s="25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customFormat="false" ht="13.2" hidden="false" customHeight="false" outlineLevel="0" collapsed="false">
      <c r="A49" s="75" t="str">
        <f aca="false">IF(COUNTIF(C49,"&gt;0"),A48+1," ")</f>
        <v> </v>
      </c>
      <c r="B49" s="76"/>
      <c r="C49" s="77"/>
      <c r="D49" s="77"/>
      <c r="E49" s="77"/>
      <c r="F49" s="78" t="str">
        <f aca="false">IF(IF($C$20="Да",C49-W49-X49,C49)+IF($C$21="Да",1*AC49,0)=0," ",IF($C$20="Да",C49-W49-X49,C49)+IF($C$21="Да",1*AC49,0))</f>
        <v> </v>
      </c>
      <c r="G49" s="78" t="str">
        <f aca="false">IF(IF($C$20="Да",D49-U49-V49,D49)+IF($C$21="Да",1*AD49,0)=0," ",IF($C$20="Да",D49-U49-V49,D49)+IF($C$21="Да",1*AD49,0))</f>
        <v> </v>
      </c>
      <c r="H49" s="79"/>
      <c r="I49" s="80"/>
      <c r="J49" s="81"/>
      <c r="K49" s="82"/>
      <c r="L49" s="83"/>
      <c r="M49" s="84"/>
      <c r="N49" s="84"/>
      <c r="O49" s="84"/>
      <c r="P49" s="84"/>
      <c r="Q49" s="84"/>
      <c r="R49" s="84"/>
      <c r="S49" s="85"/>
      <c r="T49" s="0"/>
      <c r="U49" s="86" t="n">
        <f aca="false">IF(COUNTIF(I49,"*")=1,MROUND(MID(I49,FIND("PVC-",I49)+4,FIND("x",I49)-FIND("PVC-",I49)-4),0.5),0)</f>
        <v>0</v>
      </c>
      <c r="V49" s="86" t="n">
        <f aca="false">IF(COUNTIF(J49,"*")=1,MROUND(MID(J49,FIND("PVC-",J49)+4,FIND("x",J49)-FIND("PVC-",J49)-4),0.5),0)</f>
        <v>0</v>
      </c>
      <c r="W49" s="86" t="n">
        <f aca="false">IF(COUNTIF(K49,"*")=1,MROUND(MID(K49,FIND("PVC-",K49)+4,FIND("x",K49)-FIND("PVC-",K49)-4),0.5),0)</f>
        <v>0</v>
      </c>
      <c r="X49" s="86" t="n">
        <f aca="false">IF(COUNTIF(L49,"*")=1,MROUND(MID(L49,FIND("PVC-",L49)+4,FIND("x",L49)-FIND("PVC-",L49)-4),0.5),0)</f>
        <v>0</v>
      </c>
      <c r="Y49" s="0" t="str">
        <f aca="false">IF(COUNTIF(I49,"*")=1,I49,"")</f>
        <v/>
      </c>
      <c r="Z49" s="0" t="str">
        <f aca="false">IF(COUNTIF(J49,"*")=1,J49,"")</f>
        <v/>
      </c>
      <c r="AA49" s="0" t="str">
        <f aca="false">IF(COUNTIF(K49,"*")=1,K49,"")</f>
        <v/>
      </c>
      <c r="AB49" s="0" t="str">
        <f aca="false">IF(COUNTIF(L49,"*")=1,L49,"")</f>
        <v/>
      </c>
      <c r="AC49" s="0" t="n">
        <f aca="false">COUNTIF(K49:L49,"*")</f>
        <v>0</v>
      </c>
      <c r="AD49" s="0" t="n">
        <f aca="false">COUNTIF(I49:J49,"*")</f>
        <v>0</v>
      </c>
      <c r="AF49" s="16"/>
      <c r="AG49" s="16"/>
      <c r="AH49" s="16"/>
      <c r="AI49" s="16"/>
      <c r="AJ49" s="16"/>
      <c r="AK49" s="16"/>
      <c r="AL49" s="24"/>
      <c r="AM49" s="25"/>
      <c r="AN49" s="25"/>
      <c r="AO49" s="25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0" customFormat="false" ht="13.2" hidden="false" customHeight="false" outlineLevel="0" collapsed="false">
      <c r="A50" s="75" t="str">
        <f aca="false">IF(COUNTIF(C50,"&gt;0"),A49+1," ")</f>
        <v> </v>
      </c>
      <c r="B50" s="76"/>
      <c r="C50" s="77"/>
      <c r="D50" s="77"/>
      <c r="E50" s="77"/>
      <c r="F50" s="78" t="str">
        <f aca="false">IF(IF($C$20="Да",C50-W50-X50,C50)+IF($C$21="Да",1*AC50,0)=0," ",IF($C$20="Да",C50-W50-X50,C50)+IF($C$21="Да",1*AC50,0))</f>
        <v> </v>
      </c>
      <c r="G50" s="78" t="str">
        <f aca="false">IF(IF($C$20="Да",D50-U50-V50,D50)+IF($C$21="Да",1*AD50,0)=0," ",IF($C$20="Да",D50-U50-V50,D50)+IF($C$21="Да",1*AD50,0))</f>
        <v> </v>
      </c>
      <c r="H50" s="79"/>
      <c r="I50" s="80"/>
      <c r="J50" s="81"/>
      <c r="K50" s="82"/>
      <c r="L50" s="83"/>
      <c r="M50" s="84"/>
      <c r="N50" s="84"/>
      <c r="O50" s="84"/>
      <c r="P50" s="84"/>
      <c r="Q50" s="84"/>
      <c r="R50" s="84"/>
      <c r="S50" s="85"/>
      <c r="T50" s="0"/>
      <c r="U50" s="86" t="n">
        <f aca="false">IF(COUNTIF(I50,"*")=1,MROUND(MID(I50,FIND("PVC-",I50)+4,FIND("x",I50)-FIND("PVC-",I50)-4),0.5),0)</f>
        <v>0</v>
      </c>
      <c r="V50" s="86" t="n">
        <f aca="false">IF(COUNTIF(J50,"*")=1,MROUND(MID(J50,FIND("PVC-",J50)+4,FIND("x",J50)-FIND("PVC-",J50)-4),0.5),0)</f>
        <v>0</v>
      </c>
      <c r="W50" s="86" t="n">
        <f aca="false">IF(COUNTIF(K50,"*")=1,MROUND(MID(K50,FIND("PVC-",K50)+4,FIND("x",K50)-FIND("PVC-",K50)-4),0.5),0)</f>
        <v>0</v>
      </c>
      <c r="X50" s="86" t="n">
        <f aca="false">IF(COUNTIF(L50,"*")=1,MROUND(MID(L50,FIND("PVC-",L50)+4,FIND("x",L50)-FIND("PVC-",L50)-4),0.5),0)</f>
        <v>0</v>
      </c>
      <c r="Y50" s="0" t="str">
        <f aca="false">IF(COUNTIF(I50,"*")=1,I50,"")</f>
        <v/>
      </c>
      <c r="Z50" s="0" t="str">
        <f aca="false">IF(COUNTIF(J50,"*")=1,J50,"")</f>
        <v/>
      </c>
      <c r="AA50" s="0" t="str">
        <f aca="false">IF(COUNTIF(K50,"*")=1,K50,"")</f>
        <v/>
      </c>
      <c r="AB50" s="0" t="str">
        <f aca="false">IF(COUNTIF(L50,"*")=1,L50,"")</f>
        <v/>
      </c>
      <c r="AC50" s="0" t="n">
        <f aca="false">COUNTIF(K50:L50,"*")</f>
        <v>0</v>
      </c>
      <c r="AD50" s="0" t="n">
        <f aca="false">COUNTIF(I50:J50,"*")</f>
        <v>0</v>
      </c>
      <c r="AF50" s="16"/>
      <c r="AG50" s="16"/>
      <c r="AH50" s="16"/>
      <c r="AI50" s="16"/>
      <c r="AJ50" s="16"/>
      <c r="AK50" s="16"/>
      <c r="AL50" s="24"/>
      <c r="AM50" s="25"/>
      <c r="AN50" s="25"/>
      <c r="AO50" s="25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</row>
    <row r="51" customFormat="false" ht="13.2" hidden="false" customHeight="false" outlineLevel="0" collapsed="false">
      <c r="A51" s="75" t="str">
        <f aca="false">IF(COUNTIF(C51,"&gt;0"),A50+1," ")</f>
        <v> </v>
      </c>
      <c r="B51" s="76"/>
      <c r="C51" s="77"/>
      <c r="D51" s="77"/>
      <c r="E51" s="77"/>
      <c r="F51" s="78" t="str">
        <f aca="false">IF(IF($C$20="Да",C51-W51-X51,C51)+IF($C$21="Да",1*AC51,0)=0," ",IF($C$20="Да",C51-W51-X51,C51)+IF($C$21="Да",1*AC51,0))</f>
        <v> </v>
      </c>
      <c r="G51" s="78" t="str">
        <f aca="false">IF(IF($C$20="Да",D51-U51-V51,D51)+IF($C$21="Да",1*AD51,0)=0," ",IF($C$20="Да",D51-U51-V51,D51)+IF($C$21="Да",1*AD51,0))</f>
        <v> </v>
      </c>
      <c r="H51" s="79"/>
      <c r="I51" s="80"/>
      <c r="J51" s="81"/>
      <c r="K51" s="82"/>
      <c r="L51" s="83"/>
      <c r="M51" s="84"/>
      <c r="N51" s="84"/>
      <c r="O51" s="84"/>
      <c r="P51" s="84"/>
      <c r="Q51" s="84"/>
      <c r="R51" s="84"/>
      <c r="S51" s="85"/>
      <c r="T51" s="0"/>
      <c r="U51" s="86" t="n">
        <f aca="false">IF(COUNTIF(I51,"*")=1,MROUND(MID(I51,FIND("PVC-",I51)+4,FIND("x",I51)-FIND("PVC-",I51)-4),0.5),0)</f>
        <v>0</v>
      </c>
      <c r="V51" s="86" t="n">
        <f aca="false">IF(COUNTIF(J51,"*")=1,MROUND(MID(J51,FIND("PVC-",J51)+4,FIND("x",J51)-FIND("PVC-",J51)-4),0.5),0)</f>
        <v>0</v>
      </c>
      <c r="W51" s="86" t="n">
        <f aca="false">IF(COUNTIF(K51,"*")=1,MROUND(MID(K51,FIND("PVC-",K51)+4,FIND("x",K51)-FIND("PVC-",K51)-4),0.5),0)</f>
        <v>0</v>
      </c>
      <c r="X51" s="86" t="n">
        <f aca="false">IF(COUNTIF(L51,"*")=1,MROUND(MID(L51,FIND("PVC-",L51)+4,FIND("x",L51)-FIND("PVC-",L51)-4),0.5),0)</f>
        <v>0</v>
      </c>
      <c r="Y51" s="0" t="str">
        <f aca="false">IF(COUNTIF(I51,"*")=1,I51,"")</f>
        <v/>
      </c>
      <c r="Z51" s="0" t="str">
        <f aca="false">IF(COUNTIF(J51,"*")=1,J51,"")</f>
        <v/>
      </c>
      <c r="AA51" s="0" t="str">
        <f aca="false">IF(COUNTIF(K51,"*")=1,K51,"")</f>
        <v/>
      </c>
      <c r="AB51" s="0" t="str">
        <f aca="false">IF(COUNTIF(L51,"*")=1,L51,"")</f>
        <v/>
      </c>
      <c r="AC51" s="0" t="n">
        <f aca="false">COUNTIF(K51:L51,"*")</f>
        <v>0</v>
      </c>
      <c r="AD51" s="0" t="n">
        <f aca="false">COUNTIF(I51:J51,"*")</f>
        <v>0</v>
      </c>
      <c r="AF51" s="16"/>
      <c r="AG51" s="16"/>
      <c r="AH51" s="16"/>
      <c r="AI51" s="16"/>
      <c r="AJ51" s="16"/>
      <c r="AK51" s="16"/>
      <c r="AL51" s="24"/>
      <c r="AM51" s="25"/>
      <c r="AN51" s="25"/>
      <c r="AO51" s="25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customFormat="false" ht="13.2" hidden="false" customHeight="false" outlineLevel="0" collapsed="false">
      <c r="A52" s="75" t="str">
        <f aca="false">IF(COUNTIF(C52,"&gt;0"),A51+1," ")</f>
        <v> </v>
      </c>
      <c r="B52" s="76"/>
      <c r="C52" s="77"/>
      <c r="D52" s="77"/>
      <c r="E52" s="77"/>
      <c r="F52" s="78" t="str">
        <f aca="false">IF(IF($C$20="Да",C52-W52-X52,C52)+IF($C$21="Да",1*AC52,0)=0," ",IF($C$20="Да",C52-W52-X52,C52)+IF($C$21="Да",1*AC52,0))</f>
        <v> </v>
      </c>
      <c r="G52" s="78" t="str">
        <f aca="false">IF(IF($C$20="Да",D52-U52-V52,D52)+IF($C$21="Да",1*AD52,0)=0," ",IF($C$20="Да",D52-U52-V52,D52)+IF($C$21="Да",1*AD52,0))</f>
        <v> </v>
      </c>
      <c r="H52" s="79"/>
      <c r="I52" s="80"/>
      <c r="J52" s="81"/>
      <c r="K52" s="82"/>
      <c r="L52" s="83"/>
      <c r="M52" s="84"/>
      <c r="N52" s="84"/>
      <c r="O52" s="84"/>
      <c r="P52" s="84"/>
      <c r="Q52" s="84"/>
      <c r="R52" s="84"/>
      <c r="S52" s="85"/>
      <c r="T52" s="0"/>
      <c r="U52" s="86" t="n">
        <f aca="false">IF(COUNTIF(I52,"*")=1,MROUND(MID(I52,FIND("PVC-",I52)+4,FIND("x",I52)-FIND("PVC-",I52)-4),0.5),0)</f>
        <v>0</v>
      </c>
      <c r="V52" s="86" t="n">
        <f aca="false">IF(COUNTIF(J52,"*")=1,MROUND(MID(J52,FIND("PVC-",J52)+4,FIND("x",J52)-FIND("PVC-",J52)-4),0.5),0)</f>
        <v>0</v>
      </c>
      <c r="W52" s="86" t="n">
        <f aca="false">IF(COUNTIF(K52,"*")=1,MROUND(MID(K52,FIND("PVC-",K52)+4,FIND("x",K52)-FIND("PVC-",K52)-4),0.5),0)</f>
        <v>0</v>
      </c>
      <c r="X52" s="86" t="n">
        <f aca="false">IF(COUNTIF(L52,"*")=1,MROUND(MID(L52,FIND("PVC-",L52)+4,FIND("x",L52)-FIND("PVC-",L52)-4),0.5),0)</f>
        <v>0</v>
      </c>
      <c r="Y52" s="0" t="str">
        <f aca="false">IF(COUNTIF(I52,"*")=1,I52,"")</f>
        <v/>
      </c>
      <c r="Z52" s="0" t="str">
        <f aca="false">IF(COUNTIF(J52,"*")=1,J52,"")</f>
        <v/>
      </c>
      <c r="AA52" s="0" t="str">
        <f aca="false">IF(COUNTIF(K52,"*")=1,K52,"")</f>
        <v/>
      </c>
      <c r="AB52" s="0" t="str">
        <f aca="false">IF(COUNTIF(L52,"*")=1,L52,"")</f>
        <v/>
      </c>
      <c r="AC52" s="0" t="n">
        <f aca="false">COUNTIF(K52:L52,"*")</f>
        <v>0</v>
      </c>
      <c r="AD52" s="0" t="n">
        <f aca="false">COUNTIF(I52:J52,"*")</f>
        <v>0</v>
      </c>
      <c r="AF52" s="16"/>
      <c r="AG52" s="16"/>
      <c r="AH52" s="16"/>
      <c r="AI52" s="16"/>
      <c r="AJ52" s="16"/>
      <c r="AK52" s="16"/>
      <c r="AL52" s="24"/>
      <c r="AM52" s="25"/>
      <c r="AN52" s="25"/>
      <c r="AO52" s="25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</row>
    <row r="53" customFormat="false" ht="13.2" hidden="false" customHeight="false" outlineLevel="0" collapsed="false">
      <c r="A53" s="75" t="str">
        <f aca="false">IF(COUNTIF(C53,"&gt;0"),A52+1," ")</f>
        <v> </v>
      </c>
      <c r="B53" s="76"/>
      <c r="C53" s="77"/>
      <c r="D53" s="77"/>
      <c r="E53" s="77"/>
      <c r="F53" s="78" t="str">
        <f aca="false">IF(IF($C$20="Да",C53-W53-X53,C53)+IF($C$21="Да",1*AC53,0)=0," ",IF($C$20="Да",C53-W53-X53,C53)+IF($C$21="Да",1*AC53,0))</f>
        <v> </v>
      </c>
      <c r="G53" s="78" t="str">
        <f aca="false">IF(IF($C$20="Да",D53-U53-V53,D53)+IF($C$21="Да",1*AD53,0)=0," ",IF($C$20="Да",D53-U53-V53,D53)+IF($C$21="Да",1*AD53,0))</f>
        <v> </v>
      </c>
      <c r="H53" s="79"/>
      <c r="I53" s="80"/>
      <c r="J53" s="81"/>
      <c r="K53" s="82"/>
      <c r="L53" s="83"/>
      <c r="M53" s="84"/>
      <c r="N53" s="84"/>
      <c r="O53" s="84"/>
      <c r="P53" s="84"/>
      <c r="Q53" s="84"/>
      <c r="R53" s="84"/>
      <c r="S53" s="85"/>
      <c r="T53" s="0"/>
      <c r="U53" s="86" t="n">
        <f aca="false">IF(COUNTIF(I53,"*")=1,MROUND(MID(I53,FIND("PVC-",I53)+4,FIND("x",I53)-FIND("PVC-",I53)-4),0.5),0)</f>
        <v>0</v>
      </c>
      <c r="V53" s="86" t="n">
        <f aca="false">IF(COUNTIF(J53,"*")=1,MROUND(MID(J53,FIND("PVC-",J53)+4,FIND("x",J53)-FIND("PVC-",J53)-4),0.5),0)</f>
        <v>0</v>
      </c>
      <c r="W53" s="86" t="n">
        <f aca="false">IF(COUNTIF(K53,"*")=1,MROUND(MID(K53,FIND("PVC-",K53)+4,FIND("x",K53)-FIND("PVC-",K53)-4),0.5),0)</f>
        <v>0</v>
      </c>
      <c r="X53" s="86" t="n">
        <f aca="false">IF(COUNTIF(L53,"*")=1,MROUND(MID(L53,FIND("PVC-",L53)+4,FIND("x",L53)-FIND("PVC-",L53)-4),0.5),0)</f>
        <v>0</v>
      </c>
      <c r="Y53" s="0" t="str">
        <f aca="false">IF(COUNTIF(I53,"*")=1,I53,"")</f>
        <v/>
      </c>
      <c r="Z53" s="0" t="str">
        <f aca="false">IF(COUNTIF(J53,"*")=1,J53,"")</f>
        <v/>
      </c>
      <c r="AA53" s="0" t="str">
        <f aca="false">IF(COUNTIF(K53,"*")=1,K53,"")</f>
        <v/>
      </c>
      <c r="AB53" s="0" t="str">
        <f aca="false">IF(COUNTIF(L53,"*")=1,L53,"")</f>
        <v/>
      </c>
      <c r="AC53" s="0" t="n">
        <f aca="false">COUNTIF(K53:L53,"*")</f>
        <v>0</v>
      </c>
      <c r="AD53" s="0" t="n">
        <f aca="false">COUNTIF(I53:J53,"*")</f>
        <v>0</v>
      </c>
      <c r="AF53" s="16"/>
      <c r="AG53" s="16"/>
      <c r="AH53" s="16"/>
      <c r="AI53" s="16"/>
      <c r="AJ53" s="16"/>
      <c r="AK53" s="16"/>
      <c r="AL53" s="24"/>
      <c r="AM53" s="25"/>
      <c r="AN53" s="25"/>
      <c r="AO53" s="25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</row>
    <row r="54" customFormat="false" ht="13.2" hidden="false" customHeight="false" outlineLevel="0" collapsed="false">
      <c r="A54" s="75" t="str">
        <f aca="false">IF(COUNTIF(C54,"&gt;0"),A53+1," ")</f>
        <v> </v>
      </c>
      <c r="B54" s="76"/>
      <c r="C54" s="77"/>
      <c r="D54" s="77"/>
      <c r="E54" s="77"/>
      <c r="F54" s="78" t="str">
        <f aca="false">IF(IF($C$20="Да",C54-W54-X54,C54)+IF($C$21="Да",1*AC54,0)=0," ",IF($C$20="Да",C54-W54-X54,C54)+IF($C$21="Да",1*AC54,0))</f>
        <v> </v>
      </c>
      <c r="G54" s="78" t="str">
        <f aca="false">IF(IF($C$20="Да",D54-U54-V54,D54)+IF($C$21="Да",1*AD54,0)=0," ",IF($C$20="Да",D54-U54-V54,D54)+IF($C$21="Да",1*AD54,0))</f>
        <v> </v>
      </c>
      <c r="H54" s="79"/>
      <c r="I54" s="80"/>
      <c r="J54" s="81"/>
      <c r="K54" s="82"/>
      <c r="L54" s="83"/>
      <c r="M54" s="84"/>
      <c r="N54" s="84"/>
      <c r="O54" s="84"/>
      <c r="P54" s="84"/>
      <c r="Q54" s="84"/>
      <c r="R54" s="84"/>
      <c r="S54" s="85"/>
      <c r="T54" s="0"/>
      <c r="U54" s="86" t="n">
        <f aca="false">IF(COUNTIF(I54,"*")=1,MROUND(MID(I54,FIND("PVC-",I54)+4,FIND("x",I54)-FIND("PVC-",I54)-4),0.5),0)</f>
        <v>0</v>
      </c>
      <c r="V54" s="86" t="n">
        <f aca="false">IF(COUNTIF(J54,"*")=1,MROUND(MID(J54,FIND("PVC-",J54)+4,FIND("x",J54)-FIND("PVC-",J54)-4),0.5),0)</f>
        <v>0</v>
      </c>
      <c r="W54" s="86" t="n">
        <f aca="false">IF(COUNTIF(K54,"*")=1,MROUND(MID(K54,FIND("PVC-",K54)+4,FIND("x",K54)-FIND("PVC-",K54)-4),0.5),0)</f>
        <v>0</v>
      </c>
      <c r="X54" s="86" t="n">
        <f aca="false">IF(COUNTIF(L54,"*")=1,MROUND(MID(L54,FIND("PVC-",L54)+4,FIND("x",L54)-FIND("PVC-",L54)-4),0.5),0)</f>
        <v>0</v>
      </c>
      <c r="Y54" s="0" t="str">
        <f aca="false">IF(COUNTIF(I54,"*")=1,I54,"")</f>
        <v/>
      </c>
      <c r="Z54" s="0" t="str">
        <f aca="false">IF(COUNTIF(J54,"*")=1,J54,"")</f>
        <v/>
      </c>
      <c r="AA54" s="0" t="str">
        <f aca="false">IF(COUNTIF(K54,"*")=1,K54,"")</f>
        <v/>
      </c>
      <c r="AB54" s="0" t="str">
        <f aca="false">IF(COUNTIF(L54,"*")=1,L54,"")</f>
        <v/>
      </c>
      <c r="AC54" s="0" t="n">
        <f aca="false">COUNTIF(K54:L54,"*")</f>
        <v>0</v>
      </c>
      <c r="AD54" s="0" t="n">
        <f aca="false">COUNTIF(I54:J54,"*")</f>
        <v>0</v>
      </c>
      <c r="AF54" s="16"/>
      <c r="AG54" s="16"/>
      <c r="AH54" s="16"/>
      <c r="AI54" s="16"/>
      <c r="AJ54" s="16"/>
      <c r="AK54" s="16"/>
      <c r="AL54" s="24"/>
      <c r="AM54" s="25"/>
      <c r="AN54" s="25"/>
      <c r="AO54" s="25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</row>
    <row r="55" customFormat="false" ht="13.2" hidden="false" customHeight="false" outlineLevel="0" collapsed="false">
      <c r="A55" s="75" t="str">
        <f aca="false">IF(COUNTIF(C55,"&gt;0"),A54+1," ")</f>
        <v> </v>
      </c>
      <c r="B55" s="76"/>
      <c r="C55" s="77"/>
      <c r="D55" s="77"/>
      <c r="E55" s="77"/>
      <c r="F55" s="78" t="str">
        <f aca="false">IF(IF($C$20="Да",C55-W55-X55,C55)+IF($C$21="Да",1*AC55,0)=0," ",IF($C$20="Да",C55-W55-X55,C55)+IF($C$21="Да",1*AC55,0))</f>
        <v> </v>
      </c>
      <c r="G55" s="78" t="str">
        <f aca="false">IF(IF($C$20="Да",D55-U55-V55,D55)+IF($C$21="Да",1*AD55,0)=0," ",IF($C$20="Да",D55-U55-V55,D55)+IF($C$21="Да",1*AD55,0))</f>
        <v> </v>
      </c>
      <c r="H55" s="79"/>
      <c r="I55" s="80"/>
      <c r="J55" s="81"/>
      <c r="K55" s="82"/>
      <c r="L55" s="83"/>
      <c r="M55" s="84"/>
      <c r="N55" s="84"/>
      <c r="O55" s="84"/>
      <c r="P55" s="84"/>
      <c r="Q55" s="84"/>
      <c r="R55" s="84"/>
      <c r="S55" s="85"/>
      <c r="T55" s="0"/>
      <c r="U55" s="86" t="n">
        <f aca="false">IF(COUNTIF(I55,"*")=1,MROUND(MID(I55,FIND("PVC-",I55)+4,FIND("x",I55)-FIND("PVC-",I55)-4),0.5),0)</f>
        <v>0</v>
      </c>
      <c r="V55" s="86" t="n">
        <f aca="false">IF(COUNTIF(J55,"*")=1,MROUND(MID(J55,FIND("PVC-",J55)+4,FIND("x",J55)-FIND("PVC-",J55)-4),0.5),0)</f>
        <v>0</v>
      </c>
      <c r="W55" s="86" t="n">
        <f aca="false">IF(COUNTIF(K55,"*")=1,MROUND(MID(K55,FIND("PVC-",K55)+4,FIND("x",K55)-FIND("PVC-",K55)-4),0.5),0)</f>
        <v>0</v>
      </c>
      <c r="X55" s="86" t="n">
        <f aca="false">IF(COUNTIF(L55,"*")=1,MROUND(MID(L55,FIND("PVC-",L55)+4,FIND("x",L55)-FIND("PVC-",L55)-4),0.5),0)</f>
        <v>0</v>
      </c>
      <c r="Y55" s="0" t="str">
        <f aca="false">IF(COUNTIF(I55,"*")=1,I55,"")</f>
        <v/>
      </c>
      <c r="Z55" s="0" t="str">
        <f aca="false">IF(COUNTIF(J55,"*")=1,J55,"")</f>
        <v/>
      </c>
      <c r="AA55" s="0" t="str">
        <f aca="false">IF(COUNTIF(K55,"*")=1,K55,"")</f>
        <v/>
      </c>
      <c r="AB55" s="0" t="str">
        <f aca="false">IF(COUNTIF(L55,"*")=1,L55,"")</f>
        <v/>
      </c>
      <c r="AC55" s="0" t="n">
        <f aca="false">COUNTIF(K55:L55,"*")</f>
        <v>0</v>
      </c>
      <c r="AD55" s="0" t="n">
        <f aca="false">COUNTIF(I55:J55,"*")</f>
        <v>0</v>
      </c>
      <c r="AF55" s="16"/>
      <c r="AG55" s="16"/>
      <c r="AH55" s="16"/>
      <c r="AI55" s="16"/>
      <c r="AJ55" s="16"/>
      <c r="AK55" s="16"/>
      <c r="AL55" s="24"/>
      <c r="AM55" s="25"/>
      <c r="AN55" s="25"/>
      <c r="AO55" s="25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</row>
    <row r="56" customFormat="false" ht="13.2" hidden="false" customHeight="false" outlineLevel="0" collapsed="false">
      <c r="A56" s="75" t="str">
        <f aca="false">IF(COUNTIF(C56,"&gt;0"),A55+1," ")</f>
        <v> </v>
      </c>
      <c r="B56" s="76"/>
      <c r="C56" s="77"/>
      <c r="D56" s="77"/>
      <c r="E56" s="77"/>
      <c r="F56" s="78" t="str">
        <f aca="false">IF(IF($C$20="Да",C56-W56-X56,C56)+IF($C$21="Да",1*AC56,0)=0," ",IF($C$20="Да",C56-W56-X56,C56)+IF($C$21="Да",1*AC56,0))</f>
        <v> </v>
      </c>
      <c r="G56" s="78" t="str">
        <f aca="false">IF(IF($C$20="Да",D56-U56-V56,D56)+IF($C$21="Да",1*AD56,0)=0," ",IF($C$20="Да",D56-U56-V56,D56)+IF($C$21="Да",1*AD56,0))</f>
        <v> </v>
      </c>
      <c r="H56" s="79"/>
      <c r="I56" s="80"/>
      <c r="J56" s="81"/>
      <c r="K56" s="82"/>
      <c r="L56" s="83"/>
      <c r="M56" s="84"/>
      <c r="N56" s="84"/>
      <c r="O56" s="84"/>
      <c r="P56" s="84"/>
      <c r="Q56" s="84"/>
      <c r="R56" s="84"/>
      <c r="S56" s="85"/>
      <c r="T56" s="0"/>
      <c r="U56" s="86" t="n">
        <f aca="false">IF(COUNTIF(I56,"*")=1,MROUND(MID(I56,FIND("PVC-",I56)+4,FIND("x",I56)-FIND("PVC-",I56)-4),0.5),0)</f>
        <v>0</v>
      </c>
      <c r="V56" s="86" t="n">
        <f aca="false">IF(COUNTIF(J56,"*")=1,MROUND(MID(J56,FIND("PVC-",J56)+4,FIND("x",J56)-FIND("PVC-",J56)-4),0.5),0)</f>
        <v>0</v>
      </c>
      <c r="W56" s="86" t="n">
        <f aca="false">IF(COUNTIF(K56,"*")=1,MROUND(MID(K56,FIND("PVC-",K56)+4,FIND("x",K56)-FIND("PVC-",K56)-4),0.5),0)</f>
        <v>0</v>
      </c>
      <c r="X56" s="86" t="n">
        <f aca="false">IF(COUNTIF(L56,"*")=1,MROUND(MID(L56,FIND("PVC-",L56)+4,FIND("x",L56)-FIND("PVC-",L56)-4),0.5),0)</f>
        <v>0</v>
      </c>
      <c r="Y56" s="0" t="str">
        <f aca="false">IF(COUNTIF(I56,"*")=1,I56,"")</f>
        <v/>
      </c>
      <c r="Z56" s="0" t="str">
        <f aca="false">IF(COUNTIF(J56,"*")=1,J56,"")</f>
        <v/>
      </c>
      <c r="AA56" s="0" t="str">
        <f aca="false">IF(COUNTIF(K56,"*")=1,K56,"")</f>
        <v/>
      </c>
      <c r="AB56" s="0" t="str">
        <f aca="false">IF(COUNTIF(L56,"*")=1,L56,"")</f>
        <v/>
      </c>
      <c r="AC56" s="0" t="n">
        <f aca="false">COUNTIF(K56:L56,"*")</f>
        <v>0</v>
      </c>
      <c r="AD56" s="0" t="n">
        <f aca="false">COUNTIF(I56:J56,"*")</f>
        <v>0</v>
      </c>
      <c r="AF56" s="16"/>
      <c r="AG56" s="16"/>
      <c r="AH56" s="16"/>
      <c r="AI56" s="16"/>
      <c r="AJ56" s="16"/>
      <c r="AK56" s="16"/>
      <c r="AL56" s="24"/>
      <c r="AM56" s="25"/>
      <c r="AN56" s="25"/>
      <c r="AO56" s="25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</row>
    <row r="57" customFormat="false" ht="13.2" hidden="false" customHeight="false" outlineLevel="0" collapsed="false">
      <c r="A57" s="75" t="str">
        <f aca="false">IF(COUNTIF(C57,"&gt;0"),A56+1," ")</f>
        <v> </v>
      </c>
      <c r="B57" s="76"/>
      <c r="C57" s="77"/>
      <c r="D57" s="77"/>
      <c r="E57" s="77"/>
      <c r="F57" s="78" t="str">
        <f aca="false">IF(IF($C$20="Да",C57-W57-X57,C57)+IF($C$21="Да",1*AC57,0)=0," ",IF($C$20="Да",C57-W57-X57,C57)+IF($C$21="Да",1*AC57,0))</f>
        <v> </v>
      </c>
      <c r="G57" s="78" t="str">
        <f aca="false">IF(IF($C$20="Да",D57-U57-V57,D57)+IF($C$21="Да",1*AD57,0)=0," ",IF($C$20="Да",D57-U57-V57,D57)+IF($C$21="Да",1*AD57,0))</f>
        <v> </v>
      </c>
      <c r="H57" s="79"/>
      <c r="I57" s="80"/>
      <c r="J57" s="81"/>
      <c r="K57" s="82"/>
      <c r="L57" s="83"/>
      <c r="M57" s="84"/>
      <c r="N57" s="84"/>
      <c r="O57" s="84"/>
      <c r="P57" s="84"/>
      <c r="Q57" s="84"/>
      <c r="R57" s="84"/>
      <c r="S57" s="85"/>
      <c r="T57" s="0"/>
      <c r="U57" s="86" t="n">
        <f aca="false">IF(COUNTIF(I57,"*")=1,MROUND(MID(I57,FIND("PVC-",I57)+4,FIND("x",I57)-FIND("PVC-",I57)-4),0.5),0)</f>
        <v>0</v>
      </c>
      <c r="V57" s="86" t="n">
        <f aca="false">IF(COUNTIF(J57,"*")=1,MROUND(MID(J57,FIND("PVC-",J57)+4,FIND("x",J57)-FIND("PVC-",J57)-4),0.5),0)</f>
        <v>0</v>
      </c>
      <c r="W57" s="86" t="n">
        <f aca="false">IF(COUNTIF(K57,"*")=1,MROUND(MID(K57,FIND("PVC-",K57)+4,FIND("x",K57)-FIND("PVC-",K57)-4),0.5),0)</f>
        <v>0</v>
      </c>
      <c r="X57" s="86" t="n">
        <f aca="false">IF(COUNTIF(L57,"*")=1,MROUND(MID(L57,FIND("PVC-",L57)+4,FIND("x",L57)-FIND("PVC-",L57)-4),0.5),0)</f>
        <v>0</v>
      </c>
      <c r="Y57" s="0" t="str">
        <f aca="false">IF(COUNTIF(I57,"*")=1,I57,"")</f>
        <v/>
      </c>
      <c r="Z57" s="0" t="str">
        <f aca="false">IF(COUNTIF(J57,"*")=1,J57,"")</f>
        <v/>
      </c>
      <c r="AA57" s="0" t="str">
        <f aca="false">IF(COUNTIF(K57,"*")=1,K57,"")</f>
        <v/>
      </c>
      <c r="AB57" s="0" t="str">
        <f aca="false">IF(COUNTIF(L57,"*")=1,L57,"")</f>
        <v/>
      </c>
      <c r="AC57" s="0" t="n">
        <f aca="false">COUNTIF(K57:L57,"*")</f>
        <v>0</v>
      </c>
      <c r="AD57" s="0" t="n">
        <f aca="false">COUNTIF(I57:J57,"*")</f>
        <v>0</v>
      </c>
      <c r="AF57" s="16"/>
      <c r="AG57" s="16"/>
      <c r="AH57" s="16"/>
      <c r="AI57" s="16"/>
      <c r="AJ57" s="16"/>
      <c r="AK57" s="16"/>
      <c r="AL57" s="24"/>
      <c r="AM57" s="25"/>
      <c r="AN57" s="25"/>
      <c r="AO57" s="25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</row>
    <row r="58" customFormat="false" ht="13.2" hidden="false" customHeight="false" outlineLevel="0" collapsed="false">
      <c r="A58" s="75" t="str">
        <f aca="false">IF(COUNTIF(C58,"&gt;0"),A57+1," ")</f>
        <v> </v>
      </c>
      <c r="B58" s="76"/>
      <c r="C58" s="77"/>
      <c r="D58" s="77"/>
      <c r="E58" s="77"/>
      <c r="F58" s="78" t="str">
        <f aca="false">IF(IF($C$20="Да",C58-W58-X58,C58)+IF($C$21="Да",1*AC58,0)=0," ",IF($C$20="Да",C58-W58-X58,C58)+IF($C$21="Да",1*AC58,0))</f>
        <v> </v>
      </c>
      <c r="G58" s="78" t="str">
        <f aca="false">IF(IF($C$20="Да",D58-U58-V58,D58)+IF($C$21="Да",1*AD58,0)=0," ",IF($C$20="Да",D58-U58-V58,D58)+IF($C$21="Да",1*AD58,0))</f>
        <v> </v>
      </c>
      <c r="H58" s="79"/>
      <c r="I58" s="80"/>
      <c r="J58" s="81"/>
      <c r="K58" s="82"/>
      <c r="L58" s="83"/>
      <c r="M58" s="84"/>
      <c r="N58" s="84"/>
      <c r="O58" s="84"/>
      <c r="P58" s="84"/>
      <c r="Q58" s="84"/>
      <c r="R58" s="84"/>
      <c r="S58" s="85"/>
      <c r="T58" s="0"/>
      <c r="U58" s="86" t="n">
        <f aca="false">IF(COUNTIF(I58,"*")=1,MROUND(MID(I58,FIND("PVC-",I58)+4,FIND("x",I58)-FIND("PVC-",I58)-4),0.5),0)</f>
        <v>0</v>
      </c>
      <c r="V58" s="86" t="n">
        <f aca="false">IF(COUNTIF(J58,"*")=1,MROUND(MID(J58,FIND("PVC-",J58)+4,FIND("x",J58)-FIND("PVC-",J58)-4),0.5),0)</f>
        <v>0</v>
      </c>
      <c r="W58" s="86" t="n">
        <f aca="false">IF(COUNTIF(K58,"*")=1,MROUND(MID(K58,FIND("PVC-",K58)+4,FIND("x",K58)-FIND("PVC-",K58)-4),0.5),0)</f>
        <v>0</v>
      </c>
      <c r="X58" s="86" t="n">
        <f aca="false">IF(COUNTIF(L58,"*")=1,MROUND(MID(L58,FIND("PVC-",L58)+4,FIND("x",L58)-FIND("PVC-",L58)-4),0.5),0)</f>
        <v>0</v>
      </c>
      <c r="Y58" s="0" t="str">
        <f aca="false">IF(COUNTIF(I58,"*")=1,I58,"")</f>
        <v/>
      </c>
      <c r="Z58" s="0" t="str">
        <f aca="false">IF(COUNTIF(J58,"*")=1,J58,"")</f>
        <v/>
      </c>
      <c r="AA58" s="0" t="str">
        <f aca="false">IF(COUNTIF(K58,"*")=1,K58,"")</f>
        <v/>
      </c>
      <c r="AB58" s="0" t="str">
        <f aca="false">IF(COUNTIF(L58,"*")=1,L58,"")</f>
        <v/>
      </c>
      <c r="AC58" s="0" t="n">
        <f aca="false">COUNTIF(K58:L58,"*")</f>
        <v>0</v>
      </c>
      <c r="AD58" s="0" t="n">
        <f aca="false">COUNTIF(I58:J58,"*")</f>
        <v>0</v>
      </c>
      <c r="AF58" s="16"/>
      <c r="AG58" s="16"/>
      <c r="AH58" s="16"/>
      <c r="AI58" s="16"/>
      <c r="AJ58" s="16"/>
      <c r="AK58" s="16"/>
      <c r="AL58" s="24"/>
      <c r="AM58" s="25"/>
      <c r="AN58" s="25"/>
      <c r="AO58" s="25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</row>
    <row r="59" customFormat="false" ht="13.2" hidden="false" customHeight="false" outlineLevel="0" collapsed="false">
      <c r="A59" s="75" t="str">
        <f aca="false">IF(COUNTIF(C59,"&gt;0"),A58+1," ")</f>
        <v> </v>
      </c>
      <c r="B59" s="76"/>
      <c r="C59" s="77"/>
      <c r="D59" s="77"/>
      <c r="E59" s="77"/>
      <c r="F59" s="78" t="str">
        <f aca="false">IF(IF($C$20="Да",C59-W59-X59,C59)+IF($C$21="Да",1*AC59,0)=0," ",IF($C$20="Да",C59-W59-X59,C59)+IF($C$21="Да",1*AC59,0))</f>
        <v> </v>
      </c>
      <c r="G59" s="78" t="str">
        <f aca="false">IF(IF($C$20="Да",D59-U59-V59,D59)+IF($C$21="Да",1*AD59,0)=0," ",IF($C$20="Да",D59-U59-V59,D59)+IF($C$21="Да",1*AD59,0))</f>
        <v> </v>
      </c>
      <c r="H59" s="79"/>
      <c r="I59" s="80"/>
      <c r="J59" s="81"/>
      <c r="K59" s="82"/>
      <c r="L59" s="83"/>
      <c r="M59" s="84"/>
      <c r="N59" s="84"/>
      <c r="O59" s="84"/>
      <c r="P59" s="84"/>
      <c r="Q59" s="84"/>
      <c r="R59" s="84"/>
      <c r="S59" s="85"/>
      <c r="T59" s="0"/>
      <c r="U59" s="86" t="n">
        <f aca="false">IF(COUNTIF(I59,"*")=1,MROUND(MID(I59,FIND("PVC-",I59)+4,FIND("x",I59)-FIND("PVC-",I59)-4),0.5),0)</f>
        <v>0</v>
      </c>
      <c r="V59" s="86" t="n">
        <f aca="false">IF(COUNTIF(J59,"*")=1,MROUND(MID(J59,FIND("PVC-",J59)+4,FIND("x",J59)-FIND("PVC-",J59)-4),0.5),0)</f>
        <v>0</v>
      </c>
      <c r="W59" s="86" t="n">
        <f aca="false">IF(COUNTIF(K59,"*")=1,MROUND(MID(K59,FIND("PVC-",K59)+4,FIND("x",K59)-FIND("PVC-",K59)-4),0.5),0)</f>
        <v>0</v>
      </c>
      <c r="X59" s="86" t="n">
        <f aca="false">IF(COUNTIF(L59,"*")=1,MROUND(MID(L59,FIND("PVC-",L59)+4,FIND("x",L59)-FIND("PVC-",L59)-4),0.5),0)</f>
        <v>0</v>
      </c>
      <c r="Y59" s="0" t="str">
        <f aca="false">IF(COUNTIF(I59,"*")=1,I59,"")</f>
        <v/>
      </c>
      <c r="Z59" s="0" t="str">
        <f aca="false">IF(COUNTIF(J59,"*")=1,J59,"")</f>
        <v/>
      </c>
      <c r="AA59" s="0" t="str">
        <f aca="false">IF(COUNTIF(K59,"*")=1,K59,"")</f>
        <v/>
      </c>
      <c r="AB59" s="0" t="str">
        <f aca="false">IF(COUNTIF(L59,"*")=1,L59,"")</f>
        <v/>
      </c>
      <c r="AC59" s="0" t="n">
        <f aca="false">COUNTIF(K59:L59,"*")</f>
        <v>0</v>
      </c>
      <c r="AD59" s="0" t="n">
        <f aca="false">COUNTIF(I59:J59,"*")</f>
        <v>0</v>
      </c>
      <c r="AF59" s="16"/>
      <c r="AG59" s="16"/>
      <c r="AH59" s="16"/>
      <c r="AI59" s="16"/>
      <c r="AJ59" s="16"/>
      <c r="AK59" s="16"/>
      <c r="AL59" s="24"/>
      <c r="AM59" s="25"/>
      <c r="AN59" s="25"/>
      <c r="AO59" s="25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customFormat="false" ht="13.2" hidden="false" customHeight="false" outlineLevel="0" collapsed="false">
      <c r="A60" s="75" t="str">
        <f aca="false">IF(COUNTIF(C60,"&gt;0"),A59+1," ")</f>
        <v> </v>
      </c>
      <c r="B60" s="76"/>
      <c r="C60" s="77"/>
      <c r="D60" s="77"/>
      <c r="E60" s="77"/>
      <c r="F60" s="78" t="str">
        <f aca="false">IF(IF($C$20="Да",C60-W60-X60,C60)+IF($C$21="Да",1*AC60,0)=0," ",IF($C$20="Да",C60-W60-X60,C60)+IF($C$21="Да",1*AC60,0))</f>
        <v> </v>
      </c>
      <c r="G60" s="78" t="str">
        <f aca="false">IF(IF($C$20="Да",D60-U60-V60,D60)+IF($C$21="Да",1*AD60,0)=0," ",IF($C$20="Да",D60-U60-V60,D60)+IF($C$21="Да",1*AD60,0))</f>
        <v> </v>
      </c>
      <c r="H60" s="79"/>
      <c r="I60" s="80"/>
      <c r="J60" s="81"/>
      <c r="K60" s="82"/>
      <c r="L60" s="83"/>
      <c r="M60" s="84"/>
      <c r="N60" s="84"/>
      <c r="O60" s="84"/>
      <c r="P60" s="84"/>
      <c r="Q60" s="84"/>
      <c r="R60" s="84"/>
      <c r="S60" s="85"/>
      <c r="T60" s="0"/>
      <c r="U60" s="86" t="n">
        <f aca="false">IF(COUNTIF(I60,"*")=1,MROUND(MID(I60,FIND("PVC-",I60)+4,FIND("x",I60)-FIND("PVC-",I60)-4),0.5),0)</f>
        <v>0</v>
      </c>
      <c r="V60" s="86" t="n">
        <f aca="false">IF(COUNTIF(J60,"*")=1,MROUND(MID(J60,FIND("PVC-",J60)+4,FIND("x",J60)-FIND("PVC-",J60)-4),0.5),0)</f>
        <v>0</v>
      </c>
      <c r="W60" s="86" t="n">
        <f aca="false">IF(COUNTIF(K60,"*")=1,MROUND(MID(K60,FIND("PVC-",K60)+4,FIND("x",K60)-FIND("PVC-",K60)-4),0.5),0)</f>
        <v>0</v>
      </c>
      <c r="X60" s="86" t="n">
        <f aca="false">IF(COUNTIF(L60,"*")=1,MROUND(MID(L60,FIND("PVC-",L60)+4,FIND("x",L60)-FIND("PVC-",L60)-4),0.5),0)</f>
        <v>0</v>
      </c>
      <c r="Y60" s="0" t="str">
        <f aca="false">IF(COUNTIF(I60,"*")=1,I60,"")</f>
        <v/>
      </c>
      <c r="Z60" s="0" t="str">
        <f aca="false">IF(COUNTIF(J60,"*")=1,J60,"")</f>
        <v/>
      </c>
      <c r="AA60" s="0" t="str">
        <f aca="false">IF(COUNTIF(K60,"*")=1,K60,"")</f>
        <v/>
      </c>
      <c r="AB60" s="0" t="str">
        <f aca="false">IF(COUNTIF(L60,"*")=1,L60,"")</f>
        <v/>
      </c>
      <c r="AC60" s="0" t="n">
        <f aca="false">COUNTIF(K60:L60,"*")</f>
        <v>0</v>
      </c>
      <c r="AD60" s="0" t="n">
        <f aca="false">COUNTIF(I60:J60,"*")</f>
        <v>0</v>
      </c>
      <c r="AF60" s="16"/>
      <c r="AG60" s="16"/>
      <c r="AH60" s="16"/>
      <c r="AI60" s="16"/>
      <c r="AJ60" s="16"/>
      <c r="AK60" s="16"/>
      <c r="AL60" s="24"/>
      <c r="AM60" s="25"/>
      <c r="AN60" s="25"/>
      <c r="AO60" s="25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customFormat="false" ht="13.2" hidden="false" customHeight="false" outlineLevel="0" collapsed="false">
      <c r="A61" s="75" t="str">
        <f aca="false">IF(COUNTIF(C61,"&gt;0"),A60+1," ")</f>
        <v> </v>
      </c>
      <c r="B61" s="76"/>
      <c r="C61" s="77"/>
      <c r="D61" s="77"/>
      <c r="E61" s="77"/>
      <c r="F61" s="78" t="str">
        <f aca="false">IF(IF($C$20="Да",C61-W61-X61,C61)+IF($C$21="Да",1*AC61,0)=0," ",IF($C$20="Да",C61-W61-X61,C61)+IF($C$21="Да",1*AC61,0))</f>
        <v> </v>
      </c>
      <c r="G61" s="78" t="str">
        <f aca="false">IF(IF($C$20="Да",D61-U61-V61,D61)+IF($C$21="Да",1*AD61,0)=0," ",IF($C$20="Да",D61-U61-V61,D61)+IF($C$21="Да",1*AD61,0))</f>
        <v> </v>
      </c>
      <c r="H61" s="79"/>
      <c r="I61" s="80"/>
      <c r="J61" s="81"/>
      <c r="K61" s="82"/>
      <c r="L61" s="83"/>
      <c r="M61" s="84"/>
      <c r="N61" s="84"/>
      <c r="O61" s="84"/>
      <c r="P61" s="84"/>
      <c r="Q61" s="84"/>
      <c r="R61" s="84"/>
      <c r="S61" s="85"/>
      <c r="T61" s="0"/>
      <c r="U61" s="86" t="n">
        <f aca="false">IF(COUNTIF(I61,"*")=1,MROUND(MID(I61,FIND("PVC-",I61)+4,FIND("x",I61)-FIND("PVC-",I61)-4),0.5),0)</f>
        <v>0</v>
      </c>
      <c r="V61" s="86" t="n">
        <f aca="false">IF(COUNTIF(J61,"*")=1,MROUND(MID(J61,FIND("PVC-",J61)+4,FIND("x",J61)-FIND("PVC-",J61)-4),0.5),0)</f>
        <v>0</v>
      </c>
      <c r="W61" s="86" t="n">
        <f aca="false">IF(COUNTIF(K61,"*")=1,MROUND(MID(K61,FIND("PVC-",K61)+4,FIND("x",K61)-FIND("PVC-",K61)-4),0.5),0)</f>
        <v>0</v>
      </c>
      <c r="X61" s="86" t="n">
        <f aca="false">IF(COUNTIF(L61,"*")=1,MROUND(MID(L61,FIND("PVC-",L61)+4,FIND("x",L61)-FIND("PVC-",L61)-4),0.5),0)</f>
        <v>0</v>
      </c>
      <c r="Y61" s="0" t="str">
        <f aca="false">IF(COUNTIF(I61,"*")=1,I61,"")</f>
        <v/>
      </c>
      <c r="Z61" s="0" t="str">
        <f aca="false">IF(COUNTIF(J61,"*")=1,J61,"")</f>
        <v/>
      </c>
      <c r="AA61" s="0" t="str">
        <f aca="false">IF(COUNTIF(K61,"*")=1,K61,"")</f>
        <v/>
      </c>
      <c r="AB61" s="0" t="str">
        <f aca="false">IF(COUNTIF(L61,"*")=1,L61,"")</f>
        <v/>
      </c>
      <c r="AC61" s="0" t="n">
        <f aca="false">COUNTIF(K61:L61,"*")</f>
        <v>0</v>
      </c>
      <c r="AD61" s="0" t="n">
        <f aca="false">COUNTIF(I61:J61,"*")</f>
        <v>0</v>
      </c>
      <c r="AF61" s="16"/>
      <c r="AG61" s="16"/>
      <c r="AH61" s="16"/>
      <c r="AI61" s="16"/>
      <c r="AJ61" s="16"/>
      <c r="AK61" s="16"/>
      <c r="AL61" s="24"/>
      <c r="AM61" s="25"/>
      <c r="AN61" s="25"/>
      <c r="AO61" s="25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customFormat="false" ht="13.2" hidden="false" customHeight="false" outlineLevel="0" collapsed="false">
      <c r="A62" s="75" t="str">
        <f aca="false">IF(COUNTIF(C62,"&gt;0"),A61+1," ")</f>
        <v> </v>
      </c>
      <c r="B62" s="76"/>
      <c r="C62" s="77"/>
      <c r="D62" s="77"/>
      <c r="E62" s="77"/>
      <c r="F62" s="78" t="str">
        <f aca="false">IF(IF($C$20="Да",C62-W62-X62,C62)+IF($C$21="Да",1*AC62,0)=0," ",IF($C$20="Да",C62-W62-X62,C62)+IF($C$21="Да",1*AC62,0))</f>
        <v> </v>
      </c>
      <c r="G62" s="78" t="str">
        <f aca="false">IF(IF($C$20="Да",D62-U62-V62,D62)+IF($C$21="Да",1*AD62,0)=0," ",IF($C$20="Да",D62-U62-V62,D62)+IF($C$21="Да",1*AD62,0))</f>
        <v> </v>
      </c>
      <c r="H62" s="79"/>
      <c r="I62" s="80"/>
      <c r="J62" s="81"/>
      <c r="K62" s="82"/>
      <c r="L62" s="83"/>
      <c r="M62" s="84"/>
      <c r="N62" s="84"/>
      <c r="O62" s="84"/>
      <c r="P62" s="84"/>
      <c r="Q62" s="84"/>
      <c r="R62" s="84"/>
      <c r="S62" s="85"/>
      <c r="T62" s="0"/>
      <c r="U62" s="86" t="n">
        <f aca="false">IF(COUNTIF(I62,"*")=1,MROUND(MID(I62,FIND("PVC-",I62)+4,FIND("x",I62)-FIND("PVC-",I62)-4),0.5),0)</f>
        <v>0</v>
      </c>
      <c r="V62" s="86" t="n">
        <f aca="false">IF(COUNTIF(J62,"*")=1,MROUND(MID(J62,FIND("PVC-",J62)+4,FIND("x",J62)-FIND("PVC-",J62)-4),0.5),0)</f>
        <v>0</v>
      </c>
      <c r="W62" s="86" t="n">
        <f aca="false">IF(COUNTIF(K62,"*")=1,MROUND(MID(K62,FIND("PVC-",K62)+4,FIND("x",K62)-FIND("PVC-",K62)-4),0.5),0)</f>
        <v>0</v>
      </c>
      <c r="X62" s="86" t="n">
        <f aca="false">IF(COUNTIF(L62,"*")=1,MROUND(MID(L62,FIND("PVC-",L62)+4,FIND("x",L62)-FIND("PVC-",L62)-4),0.5),0)</f>
        <v>0</v>
      </c>
      <c r="Y62" s="0" t="str">
        <f aca="false">IF(COUNTIF(I62,"*")=1,I62,"")</f>
        <v/>
      </c>
      <c r="Z62" s="0" t="str">
        <f aca="false">IF(COUNTIF(J62,"*")=1,J62,"")</f>
        <v/>
      </c>
      <c r="AA62" s="0" t="str">
        <f aca="false">IF(COUNTIF(K62,"*")=1,K62,"")</f>
        <v/>
      </c>
      <c r="AB62" s="0" t="str">
        <f aca="false">IF(COUNTIF(L62,"*")=1,L62,"")</f>
        <v/>
      </c>
      <c r="AC62" s="0" t="n">
        <f aca="false">COUNTIF(K62:L62,"*")</f>
        <v>0</v>
      </c>
      <c r="AD62" s="0" t="n">
        <f aca="false">COUNTIF(I62:J62,"*")</f>
        <v>0</v>
      </c>
      <c r="AF62" s="16"/>
      <c r="AG62" s="16"/>
      <c r="AH62" s="16"/>
      <c r="AI62" s="16"/>
      <c r="AJ62" s="16"/>
      <c r="AK62" s="16"/>
      <c r="AL62" s="24"/>
      <c r="AM62" s="25"/>
      <c r="AN62" s="25"/>
      <c r="AO62" s="25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customFormat="false" ht="13.2" hidden="false" customHeight="false" outlineLevel="0" collapsed="false">
      <c r="A63" s="75" t="str">
        <f aca="false">IF(COUNTIF(C63,"&gt;0"),A62+1," ")</f>
        <v> </v>
      </c>
      <c r="B63" s="76"/>
      <c r="C63" s="77"/>
      <c r="D63" s="77"/>
      <c r="E63" s="77"/>
      <c r="F63" s="78" t="str">
        <f aca="false">IF(IF($C$20="Да",C63-W63-X63,C63)+IF($C$21="Да",1*AC63,0)=0," ",IF($C$20="Да",C63-W63-X63,C63)+IF($C$21="Да",1*AC63,0))</f>
        <v> </v>
      </c>
      <c r="G63" s="78" t="str">
        <f aca="false">IF(IF($C$20="Да",D63-U63-V63,D63)+IF($C$21="Да",1*AD63,0)=0," ",IF($C$20="Да",D63-U63-V63,D63)+IF($C$21="Да",1*AD63,0))</f>
        <v> </v>
      </c>
      <c r="H63" s="79"/>
      <c r="I63" s="80"/>
      <c r="J63" s="81"/>
      <c r="K63" s="82"/>
      <c r="L63" s="83"/>
      <c r="M63" s="84"/>
      <c r="N63" s="84"/>
      <c r="O63" s="84"/>
      <c r="P63" s="84"/>
      <c r="Q63" s="84"/>
      <c r="R63" s="84"/>
      <c r="S63" s="85"/>
      <c r="T63" s="0"/>
      <c r="U63" s="86" t="n">
        <f aca="false">IF(COUNTIF(I63,"*")=1,MROUND(MID(I63,FIND("PVC-",I63)+4,FIND("x",I63)-FIND("PVC-",I63)-4),0.5),0)</f>
        <v>0</v>
      </c>
      <c r="V63" s="86" t="n">
        <f aca="false">IF(COUNTIF(J63,"*")=1,MROUND(MID(J63,FIND("PVC-",J63)+4,FIND("x",J63)-FIND("PVC-",J63)-4),0.5),0)</f>
        <v>0</v>
      </c>
      <c r="W63" s="86" t="n">
        <f aca="false">IF(COUNTIF(K63,"*")=1,MROUND(MID(K63,FIND("PVC-",K63)+4,FIND("x",K63)-FIND("PVC-",K63)-4),0.5),0)</f>
        <v>0</v>
      </c>
      <c r="X63" s="86" t="n">
        <f aca="false">IF(COUNTIF(L63,"*")=1,MROUND(MID(L63,FIND("PVC-",L63)+4,FIND("x",L63)-FIND("PVC-",L63)-4),0.5),0)</f>
        <v>0</v>
      </c>
      <c r="Y63" s="0" t="str">
        <f aca="false">IF(COUNTIF(I63,"*")=1,I63,"")</f>
        <v/>
      </c>
      <c r="Z63" s="0" t="str">
        <f aca="false">IF(COUNTIF(J63,"*")=1,J63,"")</f>
        <v/>
      </c>
      <c r="AA63" s="0" t="str">
        <f aca="false">IF(COUNTIF(K63,"*")=1,K63,"")</f>
        <v/>
      </c>
      <c r="AB63" s="0" t="str">
        <f aca="false">IF(COUNTIF(L63,"*")=1,L63,"")</f>
        <v/>
      </c>
      <c r="AC63" s="0" t="n">
        <f aca="false">COUNTIF(K63:L63,"*")</f>
        <v>0</v>
      </c>
      <c r="AD63" s="0" t="n">
        <f aca="false">COUNTIF(I63:J63,"*")</f>
        <v>0</v>
      </c>
      <c r="AF63" s="16"/>
      <c r="AG63" s="16"/>
      <c r="AH63" s="16"/>
      <c r="AI63" s="16"/>
      <c r="AJ63" s="16"/>
      <c r="AK63" s="16"/>
      <c r="AL63" s="24"/>
      <c r="AM63" s="25"/>
      <c r="AN63" s="25"/>
      <c r="AO63" s="25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</row>
    <row r="64" customFormat="false" ht="13.2" hidden="false" customHeight="false" outlineLevel="0" collapsed="false">
      <c r="A64" s="75" t="str">
        <f aca="false">IF(COUNTIF(C64,"&gt;0"),A63+1," ")</f>
        <v> </v>
      </c>
      <c r="B64" s="76"/>
      <c r="C64" s="77"/>
      <c r="D64" s="77"/>
      <c r="E64" s="77"/>
      <c r="F64" s="78" t="str">
        <f aca="false">IF(IF($C$20="Да",C64-W64-X64,C64)+IF($C$21="Да",1*AC64,0)=0," ",IF($C$20="Да",C64-W64-X64,C64)+IF($C$21="Да",1*AC64,0))</f>
        <v> </v>
      </c>
      <c r="G64" s="78" t="str">
        <f aca="false">IF(IF($C$20="Да",D64-U64-V64,D64)+IF($C$21="Да",1*AD64,0)=0," ",IF($C$20="Да",D64-U64-V64,D64)+IF($C$21="Да",1*AD64,0))</f>
        <v> </v>
      </c>
      <c r="H64" s="79"/>
      <c r="I64" s="80"/>
      <c r="J64" s="81"/>
      <c r="K64" s="82"/>
      <c r="L64" s="83"/>
      <c r="M64" s="84"/>
      <c r="N64" s="84"/>
      <c r="O64" s="84"/>
      <c r="P64" s="84"/>
      <c r="Q64" s="84"/>
      <c r="R64" s="84"/>
      <c r="S64" s="85"/>
      <c r="T64" s="0"/>
      <c r="U64" s="86" t="n">
        <f aca="false">IF(COUNTIF(I64,"*")=1,MROUND(MID(I64,FIND("PVC-",I64)+4,FIND("x",I64)-FIND("PVC-",I64)-4),0.5),0)</f>
        <v>0</v>
      </c>
      <c r="V64" s="86" t="n">
        <f aca="false">IF(COUNTIF(J64,"*")=1,MROUND(MID(J64,FIND("PVC-",J64)+4,FIND("x",J64)-FIND("PVC-",J64)-4),0.5),0)</f>
        <v>0</v>
      </c>
      <c r="W64" s="86" t="n">
        <f aca="false">IF(COUNTIF(K64,"*")=1,MROUND(MID(K64,FIND("PVC-",K64)+4,FIND("x",K64)-FIND("PVC-",K64)-4),0.5),0)</f>
        <v>0</v>
      </c>
      <c r="X64" s="86" t="n">
        <f aca="false">IF(COUNTIF(L64,"*")=1,MROUND(MID(L64,FIND("PVC-",L64)+4,FIND("x",L64)-FIND("PVC-",L64)-4),0.5),0)</f>
        <v>0</v>
      </c>
      <c r="Y64" s="0" t="str">
        <f aca="false">IF(COUNTIF(I64,"*")=1,I64,"")</f>
        <v/>
      </c>
      <c r="Z64" s="0" t="str">
        <f aca="false">IF(COUNTIF(J64,"*")=1,J64,"")</f>
        <v/>
      </c>
      <c r="AA64" s="0" t="str">
        <f aca="false">IF(COUNTIF(K64,"*")=1,K64,"")</f>
        <v/>
      </c>
      <c r="AB64" s="0" t="str">
        <f aca="false">IF(COUNTIF(L64,"*")=1,L64,"")</f>
        <v/>
      </c>
      <c r="AC64" s="0" t="n">
        <f aca="false">COUNTIF(K64:L64,"*")</f>
        <v>0</v>
      </c>
      <c r="AD64" s="0" t="n">
        <f aca="false">COUNTIF(I64:J64,"*")</f>
        <v>0</v>
      </c>
      <c r="AF64" s="16"/>
      <c r="AG64" s="16"/>
      <c r="AH64" s="16"/>
      <c r="AI64" s="16"/>
      <c r="AJ64" s="16"/>
      <c r="AK64" s="16"/>
      <c r="AL64" s="24"/>
      <c r="AM64" s="25"/>
      <c r="AN64" s="25"/>
      <c r="AO64" s="25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customFormat="false" ht="13.2" hidden="false" customHeight="false" outlineLevel="0" collapsed="false">
      <c r="A65" s="75" t="str">
        <f aca="false">IF(COUNTIF(C65,"&gt;0"),A64+1," ")</f>
        <v> </v>
      </c>
      <c r="B65" s="76"/>
      <c r="C65" s="77"/>
      <c r="D65" s="77"/>
      <c r="E65" s="77"/>
      <c r="F65" s="78" t="str">
        <f aca="false">IF(IF($C$20="Да",C65-W65-X65,C65)+IF($C$21="Да",1*AC65,0)=0," ",IF($C$20="Да",C65-W65-X65,C65)+IF($C$21="Да",1*AC65,0))</f>
        <v> </v>
      </c>
      <c r="G65" s="78" t="str">
        <f aca="false">IF(IF($C$20="Да",D65-U65-V65,D65)+IF($C$21="Да",1*AD65,0)=0," ",IF($C$20="Да",D65-U65-V65,D65)+IF($C$21="Да",1*AD65,0))</f>
        <v> </v>
      </c>
      <c r="H65" s="79"/>
      <c r="I65" s="80"/>
      <c r="J65" s="81"/>
      <c r="K65" s="82"/>
      <c r="L65" s="83"/>
      <c r="M65" s="84"/>
      <c r="N65" s="84"/>
      <c r="O65" s="84"/>
      <c r="P65" s="84"/>
      <c r="Q65" s="84"/>
      <c r="R65" s="84"/>
      <c r="S65" s="85"/>
      <c r="T65" s="0"/>
      <c r="U65" s="86" t="n">
        <f aca="false">IF(COUNTIF(I65,"*")=1,MROUND(MID(I65,FIND("PVC-",I65)+4,FIND("x",I65)-FIND("PVC-",I65)-4),0.5),0)</f>
        <v>0</v>
      </c>
      <c r="V65" s="86" t="n">
        <f aca="false">IF(COUNTIF(J65,"*")=1,MROUND(MID(J65,FIND("PVC-",J65)+4,FIND("x",J65)-FIND("PVC-",J65)-4),0.5),0)</f>
        <v>0</v>
      </c>
      <c r="W65" s="86" t="n">
        <f aca="false">IF(COUNTIF(K65,"*")=1,MROUND(MID(K65,FIND("PVC-",K65)+4,FIND("x",K65)-FIND("PVC-",K65)-4),0.5),0)</f>
        <v>0</v>
      </c>
      <c r="X65" s="86" t="n">
        <f aca="false">IF(COUNTIF(L65,"*")=1,MROUND(MID(L65,FIND("PVC-",L65)+4,FIND("x",L65)-FIND("PVC-",L65)-4),0.5),0)</f>
        <v>0</v>
      </c>
      <c r="Y65" s="0" t="str">
        <f aca="false">IF(COUNTIF(I65,"*")=1,I65,"")</f>
        <v/>
      </c>
      <c r="Z65" s="0" t="str">
        <f aca="false">IF(COUNTIF(J65,"*")=1,J65,"")</f>
        <v/>
      </c>
      <c r="AA65" s="0" t="str">
        <f aca="false">IF(COUNTIF(K65,"*")=1,K65,"")</f>
        <v/>
      </c>
      <c r="AB65" s="0" t="str">
        <f aca="false">IF(COUNTIF(L65,"*")=1,L65,"")</f>
        <v/>
      </c>
      <c r="AC65" s="0" t="n">
        <f aca="false">COUNTIF(K65:L65,"*")</f>
        <v>0</v>
      </c>
      <c r="AD65" s="0" t="n">
        <f aca="false">COUNTIF(I65:J65,"*")</f>
        <v>0</v>
      </c>
      <c r="AF65" s="16"/>
      <c r="AG65" s="16"/>
      <c r="AH65" s="16"/>
      <c r="AI65" s="16"/>
      <c r="AJ65" s="16"/>
      <c r="AK65" s="16"/>
      <c r="AL65" s="24"/>
      <c r="AM65" s="25"/>
      <c r="AN65" s="25"/>
      <c r="AO65" s="25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customFormat="false" ht="13.2" hidden="false" customHeight="false" outlineLevel="0" collapsed="false">
      <c r="A66" s="75" t="str">
        <f aca="false">IF(COUNTIF(C66,"&gt;0"),A65+1," ")</f>
        <v> </v>
      </c>
      <c r="B66" s="76"/>
      <c r="C66" s="77"/>
      <c r="D66" s="77"/>
      <c r="E66" s="77"/>
      <c r="F66" s="78" t="str">
        <f aca="false">IF(IF($C$20="Да",C66-W66-X66,C66)+IF($C$21="Да",1*AC66,0)=0," ",IF($C$20="Да",C66-W66-X66,C66)+IF($C$21="Да",1*AC66,0))</f>
        <v> </v>
      </c>
      <c r="G66" s="78" t="str">
        <f aca="false">IF(IF($C$20="Да",D66-U66-V66,D66)+IF($C$21="Да",1*AD66,0)=0," ",IF($C$20="Да",D66-U66-V66,D66)+IF($C$21="Да",1*AD66,0))</f>
        <v> </v>
      </c>
      <c r="H66" s="79"/>
      <c r="I66" s="80"/>
      <c r="J66" s="81"/>
      <c r="K66" s="82"/>
      <c r="L66" s="83"/>
      <c r="M66" s="84"/>
      <c r="N66" s="84"/>
      <c r="O66" s="84"/>
      <c r="P66" s="84"/>
      <c r="Q66" s="84"/>
      <c r="R66" s="84"/>
      <c r="S66" s="85"/>
      <c r="T66" s="0"/>
      <c r="U66" s="86" t="n">
        <f aca="false">IF(COUNTIF(I66,"*")=1,MROUND(MID(I66,FIND("PVC-",I66)+4,FIND("x",I66)-FIND("PVC-",I66)-4),0.5),0)</f>
        <v>0</v>
      </c>
      <c r="V66" s="86" t="n">
        <f aca="false">IF(COUNTIF(J66,"*")=1,MROUND(MID(J66,FIND("PVC-",J66)+4,FIND("x",J66)-FIND("PVC-",J66)-4),0.5),0)</f>
        <v>0</v>
      </c>
      <c r="W66" s="86" t="n">
        <f aca="false">IF(COUNTIF(K66,"*")=1,MROUND(MID(K66,FIND("PVC-",K66)+4,FIND("x",K66)-FIND("PVC-",K66)-4),0.5),0)</f>
        <v>0</v>
      </c>
      <c r="X66" s="86" t="n">
        <f aca="false">IF(COUNTIF(L66,"*")=1,MROUND(MID(L66,FIND("PVC-",L66)+4,FIND("x",L66)-FIND("PVC-",L66)-4),0.5),0)</f>
        <v>0</v>
      </c>
      <c r="Y66" s="0" t="str">
        <f aca="false">IF(COUNTIF(I66,"*")=1,I66,"")</f>
        <v/>
      </c>
      <c r="Z66" s="0" t="str">
        <f aca="false">IF(COUNTIF(J66,"*")=1,J66,"")</f>
        <v/>
      </c>
      <c r="AA66" s="0" t="str">
        <f aca="false">IF(COUNTIF(K66,"*")=1,K66,"")</f>
        <v/>
      </c>
      <c r="AB66" s="0" t="str">
        <f aca="false">IF(COUNTIF(L66,"*")=1,L66,"")</f>
        <v/>
      </c>
      <c r="AC66" s="0" t="n">
        <f aca="false">COUNTIF(K66:L66,"*")</f>
        <v>0</v>
      </c>
      <c r="AD66" s="0" t="n">
        <f aca="false">COUNTIF(I66:J66,"*")</f>
        <v>0</v>
      </c>
      <c r="AF66" s="16"/>
      <c r="AG66" s="16"/>
      <c r="AH66" s="16"/>
      <c r="AI66" s="16"/>
      <c r="AJ66" s="16"/>
      <c r="AK66" s="16"/>
      <c r="AL66" s="24"/>
      <c r="AM66" s="25"/>
      <c r="AN66" s="25"/>
      <c r="AO66" s="25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customFormat="false" ht="13.2" hidden="false" customHeight="false" outlineLevel="0" collapsed="false">
      <c r="A67" s="75" t="str">
        <f aca="false">IF(COUNTIF(C67,"&gt;0"),A66+1," ")</f>
        <v> </v>
      </c>
      <c r="B67" s="76"/>
      <c r="C67" s="77"/>
      <c r="D67" s="77"/>
      <c r="E67" s="77"/>
      <c r="F67" s="78" t="str">
        <f aca="false">IF(IF($C$20="Да",C67-W67-X67,C67)+IF($C$21="Да",1*AC67,0)=0," ",IF($C$20="Да",C67-W67-X67,C67)+IF($C$21="Да",1*AC67,0))</f>
        <v> </v>
      </c>
      <c r="G67" s="78" t="str">
        <f aca="false">IF(IF($C$20="Да",D67-U67-V67,D67)+IF($C$21="Да",1*AD67,0)=0," ",IF($C$20="Да",D67-U67-V67,D67)+IF($C$21="Да",1*AD67,0))</f>
        <v> </v>
      </c>
      <c r="H67" s="79"/>
      <c r="I67" s="80"/>
      <c r="J67" s="81"/>
      <c r="K67" s="82"/>
      <c r="L67" s="83"/>
      <c r="M67" s="84"/>
      <c r="N67" s="84"/>
      <c r="O67" s="84"/>
      <c r="P67" s="84"/>
      <c r="Q67" s="84"/>
      <c r="R67" s="84"/>
      <c r="S67" s="85"/>
      <c r="T67" s="0"/>
      <c r="U67" s="86" t="n">
        <f aca="false">IF(COUNTIF(I67,"*")=1,MROUND(MID(I67,FIND("PVC-",I67)+4,FIND("x",I67)-FIND("PVC-",I67)-4),0.5),0)</f>
        <v>0</v>
      </c>
      <c r="V67" s="86" t="n">
        <f aca="false">IF(COUNTIF(J67,"*")=1,MROUND(MID(J67,FIND("PVC-",J67)+4,FIND("x",J67)-FIND("PVC-",J67)-4),0.5),0)</f>
        <v>0</v>
      </c>
      <c r="W67" s="86" t="n">
        <f aca="false">IF(COUNTIF(K67,"*")=1,MROUND(MID(K67,FIND("PVC-",K67)+4,FIND("x",K67)-FIND("PVC-",K67)-4),0.5),0)</f>
        <v>0</v>
      </c>
      <c r="X67" s="86" t="n">
        <f aca="false">IF(COUNTIF(L67,"*")=1,MROUND(MID(L67,FIND("PVC-",L67)+4,FIND("x",L67)-FIND("PVC-",L67)-4),0.5),0)</f>
        <v>0</v>
      </c>
      <c r="Y67" s="0" t="str">
        <f aca="false">IF(COUNTIF(I67,"*")=1,I67,"")</f>
        <v/>
      </c>
      <c r="Z67" s="0" t="str">
        <f aca="false">IF(COUNTIF(J67,"*")=1,J67,"")</f>
        <v/>
      </c>
      <c r="AA67" s="0" t="str">
        <f aca="false">IF(COUNTIF(K67,"*")=1,K67,"")</f>
        <v/>
      </c>
      <c r="AB67" s="0" t="str">
        <f aca="false">IF(COUNTIF(L67,"*")=1,L67,"")</f>
        <v/>
      </c>
      <c r="AC67" s="0" t="n">
        <f aca="false">COUNTIF(K67:L67,"*")</f>
        <v>0</v>
      </c>
      <c r="AD67" s="0" t="n">
        <f aca="false">COUNTIF(I67:J67,"*")</f>
        <v>0</v>
      </c>
      <c r="AF67" s="16"/>
      <c r="AG67" s="16"/>
      <c r="AH67" s="16"/>
      <c r="AI67" s="16"/>
      <c r="AJ67" s="16"/>
      <c r="AK67" s="16"/>
      <c r="AL67" s="24"/>
      <c r="AM67" s="25"/>
      <c r="AN67" s="25"/>
      <c r="AO67" s="25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</row>
    <row r="68" customFormat="false" ht="13.2" hidden="false" customHeight="false" outlineLevel="0" collapsed="false">
      <c r="A68" s="75" t="str">
        <f aca="false">IF(COUNTIF(C68,"&gt;0"),A67+1," ")</f>
        <v> </v>
      </c>
      <c r="B68" s="76"/>
      <c r="C68" s="77"/>
      <c r="D68" s="77"/>
      <c r="E68" s="77"/>
      <c r="F68" s="78" t="str">
        <f aca="false">IF(IF($C$20="Да",C68-W68-X68,C68)+IF($C$21="Да",1*AC68,0)=0," ",IF($C$20="Да",C68-W68-X68,C68)+IF($C$21="Да",1*AC68,0))</f>
        <v> </v>
      </c>
      <c r="G68" s="78" t="str">
        <f aca="false">IF(IF($C$20="Да",D68-U68-V68,D68)+IF($C$21="Да",1*AD68,0)=0," ",IF($C$20="Да",D68-U68-V68,D68)+IF($C$21="Да",1*AD68,0))</f>
        <v> </v>
      </c>
      <c r="H68" s="79"/>
      <c r="I68" s="80"/>
      <c r="J68" s="81"/>
      <c r="K68" s="82"/>
      <c r="L68" s="83"/>
      <c r="M68" s="84"/>
      <c r="N68" s="84"/>
      <c r="O68" s="84"/>
      <c r="P68" s="84"/>
      <c r="Q68" s="84"/>
      <c r="R68" s="84"/>
      <c r="S68" s="85"/>
      <c r="T68" s="0"/>
      <c r="U68" s="86" t="n">
        <f aca="false">IF(COUNTIF(I68,"*")=1,MROUND(MID(I68,FIND("PVC-",I68)+4,FIND("x",I68)-FIND("PVC-",I68)-4),0.5),0)</f>
        <v>0</v>
      </c>
      <c r="V68" s="86" t="n">
        <f aca="false">IF(COUNTIF(J68,"*")=1,MROUND(MID(J68,FIND("PVC-",J68)+4,FIND("x",J68)-FIND("PVC-",J68)-4),0.5),0)</f>
        <v>0</v>
      </c>
      <c r="W68" s="86" t="n">
        <f aca="false">IF(COUNTIF(K68,"*")=1,MROUND(MID(K68,FIND("PVC-",K68)+4,FIND("x",K68)-FIND("PVC-",K68)-4),0.5),0)</f>
        <v>0</v>
      </c>
      <c r="X68" s="86" t="n">
        <f aca="false">IF(COUNTIF(L68,"*")=1,MROUND(MID(L68,FIND("PVC-",L68)+4,FIND("x",L68)-FIND("PVC-",L68)-4),0.5),0)</f>
        <v>0</v>
      </c>
      <c r="Y68" s="0" t="str">
        <f aca="false">IF(COUNTIF(I68,"*")=1,I68,"")</f>
        <v/>
      </c>
      <c r="Z68" s="0" t="str">
        <f aca="false">IF(COUNTIF(J68,"*")=1,J68,"")</f>
        <v/>
      </c>
      <c r="AA68" s="0" t="str">
        <f aca="false">IF(COUNTIF(K68,"*")=1,K68,"")</f>
        <v/>
      </c>
      <c r="AB68" s="0" t="str">
        <f aca="false">IF(COUNTIF(L68,"*")=1,L68,"")</f>
        <v/>
      </c>
      <c r="AC68" s="0" t="n">
        <f aca="false">COUNTIF(K68:L68,"*")</f>
        <v>0</v>
      </c>
      <c r="AD68" s="0" t="n">
        <f aca="false">COUNTIF(I68:J68,"*")</f>
        <v>0</v>
      </c>
      <c r="AF68" s="16"/>
      <c r="AG68" s="16"/>
      <c r="AH68" s="16"/>
      <c r="AI68" s="16"/>
      <c r="AJ68" s="16"/>
      <c r="AK68" s="16"/>
      <c r="AL68" s="24"/>
      <c r="AM68" s="25"/>
      <c r="AN68" s="25"/>
      <c r="AO68" s="25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customFormat="false" ht="13.2" hidden="false" customHeight="false" outlineLevel="0" collapsed="false">
      <c r="A69" s="75" t="str">
        <f aca="false">IF(COUNTIF(C69,"&gt;0"),A68+1," ")</f>
        <v> </v>
      </c>
      <c r="B69" s="76"/>
      <c r="C69" s="77"/>
      <c r="D69" s="77"/>
      <c r="E69" s="77"/>
      <c r="F69" s="78" t="str">
        <f aca="false">IF(IF($C$20="Да",C69-W69-X69,C69)+IF($C$21="Да",1*AC69,0)=0," ",IF($C$20="Да",C69-W69-X69,C69)+IF($C$21="Да",1*AC69,0))</f>
        <v> </v>
      </c>
      <c r="G69" s="78" t="str">
        <f aca="false">IF(IF($C$20="Да",D69-U69-V69,D69)+IF($C$21="Да",1*AD69,0)=0," ",IF($C$20="Да",D69-U69-V69,D69)+IF($C$21="Да",1*AD69,0))</f>
        <v> </v>
      </c>
      <c r="H69" s="79"/>
      <c r="I69" s="80"/>
      <c r="J69" s="81"/>
      <c r="K69" s="82"/>
      <c r="L69" s="83"/>
      <c r="M69" s="84"/>
      <c r="N69" s="84"/>
      <c r="O69" s="84"/>
      <c r="P69" s="84"/>
      <c r="Q69" s="84"/>
      <c r="R69" s="84"/>
      <c r="S69" s="85"/>
      <c r="T69" s="0"/>
      <c r="U69" s="86" t="n">
        <f aca="false">IF(COUNTIF(I69,"*")=1,MROUND(MID(I69,FIND("PVC-",I69)+4,FIND("x",I69)-FIND("PVC-",I69)-4),0.5),0)</f>
        <v>0</v>
      </c>
      <c r="V69" s="86" t="n">
        <f aca="false">IF(COUNTIF(J69,"*")=1,MROUND(MID(J69,FIND("PVC-",J69)+4,FIND("x",J69)-FIND("PVC-",J69)-4),0.5),0)</f>
        <v>0</v>
      </c>
      <c r="W69" s="86" t="n">
        <f aca="false">IF(COUNTIF(K69,"*")=1,MROUND(MID(K69,FIND("PVC-",K69)+4,FIND("x",K69)-FIND("PVC-",K69)-4),0.5),0)</f>
        <v>0</v>
      </c>
      <c r="X69" s="86" t="n">
        <f aca="false">IF(COUNTIF(L69,"*")=1,MROUND(MID(L69,FIND("PVC-",L69)+4,FIND("x",L69)-FIND("PVC-",L69)-4),0.5),0)</f>
        <v>0</v>
      </c>
      <c r="Y69" s="0" t="str">
        <f aca="false">IF(COUNTIF(I69,"*")=1,I69,"")</f>
        <v/>
      </c>
      <c r="Z69" s="0" t="str">
        <f aca="false">IF(COUNTIF(J69,"*")=1,J69,"")</f>
        <v/>
      </c>
      <c r="AA69" s="0" t="str">
        <f aca="false">IF(COUNTIF(K69,"*")=1,K69,"")</f>
        <v/>
      </c>
      <c r="AB69" s="0" t="str">
        <f aca="false">IF(COUNTIF(L69,"*")=1,L69,"")</f>
        <v/>
      </c>
      <c r="AC69" s="0" t="n">
        <f aca="false">COUNTIF(K69:L69,"*")</f>
        <v>0</v>
      </c>
      <c r="AD69" s="0" t="n">
        <f aca="false">COUNTIF(I69:J69,"*")</f>
        <v>0</v>
      </c>
      <c r="AF69" s="16"/>
      <c r="AG69" s="16"/>
      <c r="AH69" s="16"/>
      <c r="AI69" s="16"/>
      <c r="AJ69" s="16"/>
      <c r="AK69" s="16"/>
      <c r="AL69" s="24"/>
      <c r="AM69" s="25"/>
      <c r="AN69" s="25"/>
      <c r="AO69" s="25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customFormat="false" ht="13.2" hidden="false" customHeight="false" outlineLevel="0" collapsed="false">
      <c r="A70" s="75" t="str">
        <f aca="false">IF(COUNTIF(C70,"&gt;0"),A69+1," ")</f>
        <v> </v>
      </c>
      <c r="B70" s="76"/>
      <c r="C70" s="77"/>
      <c r="D70" s="77"/>
      <c r="E70" s="77"/>
      <c r="F70" s="78" t="str">
        <f aca="false">IF(IF($C$20="Да",C70-W70-X70,C70)+IF($C$21="Да",1*AC70,0)=0," ",IF($C$20="Да",C70-W70-X70,C70)+IF($C$21="Да",1*AC70,0))</f>
        <v> </v>
      </c>
      <c r="G70" s="78" t="str">
        <f aca="false">IF(IF($C$20="Да",D70-U70-V70,D70)+IF($C$21="Да",1*AD70,0)=0," ",IF($C$20="Да",D70-U70-V70,D70)+IF($C$21="Да",1*AD70,0))</f>
        <v> </v>
      </c>
      <c r="H70" s="79"/>
      <c r="I70" s="80"/>
      <c r="J70" s="81"/>
      <c r="K70" s="82"/>
      <c r="L70" s="83"/>
      <c r="M70" s="84"/>
      <c r="N70" s="84"/>
      <c r="O70" s="84"/>
      <c r="P70" s="84"/>
      <c r="Q70" s="84"/>
      <c r="R70" s="84"/>
      <c r="S70" s="85"/>
      <c r="T70" s="0"/>
      <c r="U70" s="86" t="n">
        <f aca="false">IF(COUNTIF(I70,"*")=1,MROUND(MID(I70,FIND("PVC-",I70)+4,FIND("x",I70)-FIND("PVC-",I70)-4),0.5),0)</f>
        <v>0</v>
      </c>
      <c r="V70" s="86" t="n">
        <f aca="false">IF(COUNTIF(J70,"*")=1,MROUND(MID(J70,FIND("PVC-",J70)+4,FIND("x",J70)-FIND("PVC-",J70)-4),0.5),0)</f>
        <v>0</v>
      </c>
      <c r="W70" s="86" t="n">
        <f aca="false">IF(COUNTIF(K70,"*")=1,MROUND(MID(K70,FIND("PVC-",K70)+4,FIND("x",K70)-FIND("PVC-",K70)-4),0.5),0)</f>
        <v>0</v>
      </c>
      <c r="X70" s="86" t="n">
        <f aca="false">IF(COUNTIF(L70,"*")=1,MROUND(MID(L70,FIND("PVC-",L70)+4,FIND("x",L70)-FIND("PVC-",L70)-4),0.5),0)</f>
        <v>0</v>
      </c>
      <c r="Y70" s="0" t="str">
        <f aca="false">IF(COUNTIF(I70,"*")=1,I70,"")</f>
        <v/>
      </c>
      <c r="Z70" s="0" t="str">
        <f aca="false">IF(COUNTIF(J70,"*")=1,J70,"")</f>
        <v/>
      </c>
      <c r="AA70" s="0" t="str">
        <f aca="false">IF(COUNTIF(K70,"*")=1,K70,"")</f>
        <v/>
      </c>
      <c r="AB70" s="0" t="str">
        <f aca="false">IF(COUNTIF(L70,"*")=1,L70,"")</f>
        <v/>
      </c>
      <c r="AC70" s="0" t="n">
        <f aca="false">COUNTIF(K70:L70,"*")</f>
        <v>0</v>
      </c>
      <c r="AD70" s="0" t="n">
        <f aca="false">COUNTIF(I70:J70,"*")</f>
        <v>0</v>
      </c>
      <c r="AF70" s="16"/>
      <c r="AG70" s="16"/>
      <c r="AH70" s="16"/>
      <c r="AI70" s="16"/>
      <c r="AJ70" s="16"/>
      <c r="AK70" s="16"/>
      <c r="AL70" s="24"/>
      <c r="AM70" s="25"/>
      <c r="AN70" s="25"/>
      <c r="AO70" s="25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customFormat="false" ht="13.2" hidden="false" customHeight="false" outlineLevel="0" collapsed="false">
      <c r="A71" s="75" t="str">
        <f aca="false">IF(COUNTIF(C71,"&gt;0"),A70+1," ")</f>
        <v> </v>
      </c>
      <c r="B71" s="76"/>
      <c r="C71" s="77"/>
      <c r="D71" s="77"/>
      <c r="E71" s="77"/>
      <c r="F71" s="78" t="str">
        <f aca="false">IF(IF($C$20="Да",C71-W71-X71,C71)+IF($C$21="Да",1*AC71,0)=0," ",IF($C$20="Да",C71-W71-X71,C71)+IF($C$21="Да",1*AC71,0))</f>
        <v> </v>
      </c>
      <c r="G71" s="78" t="str">
        <f aca="false">IF(IF($C$20="Да",D71-U71-V71,D71)+IF($C$21="Да",1*AD71,0)=0," ",IF($C$20="Да",D71-U71-V71,D71)+IF($C$21="Да",1*AD71,0))</f>
        <v> </v>
      </c>
      <c r="H71" s="79"/>
      <c r="I71" s="80"/>
      <c r="J71" s="81"/>
      <c r="K71" s="82"/>
      <c r="L71" s="83"/>
      <c r="M71" s="84"/>
      <c r="N71" s="84"/>
      <c r="O71" s="84"/>
      <c r="P71" s="84"/>
      <c r="Q71" s="84"/>
      <c r="R71" s="84"/>
      <c r="S71" s="85"/>
      <c r="T71" s="0"/>
      <c r="U71" s="86" t="n">
        <f aca="false">IF(COUNTIF(I71,"*")=1,MROUND(MID(I71,FIND("PVC-",I71)+4,FIND("x",I71)-FIND("PVC-",I71)-4),0.5),0)</f>
        <v>0</v>
      </c>
      <c r="V71" s="86" t="n">
        <f aca="false">IF(COUNTIF(J71,"*")=1,MROUND(MID(J71,FIND("PVC-",J71)+4,FIND("x",J71)-FIND("PVC-",J71)-4),0.5),0)</f>
        <v>0</v>
      </c>
      <c r="W71" s="86" t="n">
        <f aca="false">IF(COUNTIF(K71,"*")=1,MROUND(MID(K71,FIND("PVC-",K71)+4,FIND("x",K71)-FIND("PVC-",K71)-4),0.5),0)</f>
        <v>0</v>
      </c>
      <c r="X71" s="86" t="n">
        <f aca="false">IF(COUNTIF(L71,"*")=1,MROUND(MID(L71,FIND("PVC-",L71)+4,FIND("x",L71)-FIND("PVC-",L71)-4),0.5),0)</f>
        <v>0</v>
      </c>
      <c r="Y71" s="0" t="str">
        <f aca="false">IF(COUNTIF(I71,"*")=1,I71,"")</f>
        <v/>
      </c>
      <c r="Z71" s="0" t="str">
        <f aca="false">IF(COUNTIF(J71,"*")=1,J71,"")</f>
        <v/>
      </c>
      <c r="AA71" s="0" t="str">
        <f aca="false">IF(COUNTIF(K71,"*")=1,K71,"")</f>
        <v/>
      </c>
      <c r="AB71" s="0" t="str">
        <f aca="false">IF(COUNTIF(L71,"*")=1,L71,"")</f>
        <v/>
      </c>
      <c r="AC71" s="0" t="n">
        <f aca="false">COUNTIF(K71:L71,"*")</f>
        <v>0</v>
      </c>
      <c r="AD71" s="0" t="n">
        <f aca="false">COUNTIF(I71:J71,"*")</f>
        <v>0</v>
      </c>
      <c r="AF71" s="16"/>
      <c r="AG71" s="16"/>
      <c r="AH71" s="16"/>
      <c r="AI71" s="16"/>
      <c r="AJ71" s="16"/>
      <c r="AK71" s="16"/>
      <c r="AL71" s="24"/>
      <c r="AM71" s="25"/>
      <c r="AN71" s="25"/>
      <c r="AO71" s="25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customFormat="false" ht="13.2" hidden="false" customHeight="false" outlineLevel="0" collapsed="false">
      <c r="A72" s="75" t="str">
        <f aca="false">IF(COUNTIF(C72,"&gt;0"),A71+1," ")</f>
        <v> </v>
      </c>
      <c r="B72" s="76"/>
      <c r="C72" s="77"/>
      <c r="D72" s="77"/>
      <c r="E72" s="77"/>
      <c r="F72" s="78" t="str">
        <f aca="false">IF(IF($C$20="Да",C72-W72-X72,C72)+IF($C$21="Да",1*AC72,0)=0," ",IF($C$20="Да",C72-W72-X72,C72)+IF($C$21="Да",1*AC72,0))</f>
        <v> </v>
      </c>
      <c r="G72" s="78" t="str">
        <f aca="false">IF(IF($C$20="Да",D72-U72-V72,D72)+IF($C$21="Да",1*AD72,0)=0," ",IF($C$20="Да",D72-U72-V72,D72)+IF($C$21="Да",1*AD72,0))</f>
        <v> </v>
      </c>
      <c r="H72" s="79"/>
      <c r="I72" s="80"/>
      <c r="J72" s="81"/>
      <c r="K72" s="82"/>
      <c r="L72" s="83"/>
      <c r="M72" s="84"/>
      <c r="N72" s="84"/>
      <c r="O72" s="84"/>
      <c r="P72" s="84"/>
      <c r="Q72" s="84"/>
      <c r="R72" s="84"/>
      <c r="S72" s="85"/>
      <c r="T72" s="0"/>
      <c r="U72" s="86" t="n">
        <f aca="false">IF(COUNTIF(I72,"*")=1,MROUND(MID(I72,FIND("PVC-",I72)+4,FIND("x",I72)-FIND("PVC-",I72)-4),0.5),0)</f>
        <v>0</v>
      </c>
      <c r="V72" s="86" t="n">
        <f aca="false">IF(COUNTIF(J72,"*")=1,MROUND(MID(J72,FIND("PVC-",J72)+4,FIND("x",J72)-FIND("PVC-",J72)-4),0.5),0)</f>
        <v>0</v>
      </c>
      <c r="W72" s="86" t="n">
        <f aca="false">IF(COUNTIF(K72,"*")=1,MROUND(MID(K72,FIND("PVC-",K72)+4,FIND("x",K72)-FIND("PVC-",K72)-4),0.5),0)</f>
        <v>0</v>
      </c>
      <c r="X72" s="86" t="n">
        <f aca="false">IF(COUNTIF(L72,"*")=1,MROUND(MID(L72,FIND("PVC-",L72)+4,FIND("x",L72)-FIND("PVC-",L72)-4),0.5),0)</f>
        <v>0</v>
      </c>
      <c r="Y72" s="0" t="str">
        <f aca="false">IF(COUNTIF(I72,"*")=1,I72,"")</f>
        <v/>
      </c>
      <c r="Z72" s="0" t="str">
        <f aca="false">IF(COUNTIF(J72,"*")=1,J72,"")</f>
        <v/>
      </c>
      <c r="AA72" s="0" t="str">
        <f aca="false">IF(COUNTIF(K72,"*")=1,K72,"")</f>
        <v/>
      </c>
      <c r="AB72" s="0" t="str">
        <f aca="false">IF(COUNTIF(L72,"*")=1,L72,"")</f>
        <v/>
      </c>
      <c r="AC72" s="0" t="n">
        <f aca="false">COUNTIF(K72:L72,"*")</f>
        <v>0</v>
      </c>
      <c r="AD72" s="0" t="n">
        <f aca="false">COUNTIF(I72:J72,"*")</f>
        <v>0</v>
      </c>
      <c r="AF72" s="16"/>
      <c r="AG72" s="16"/>
      <c r="AH72" s="16"/>
      <c r="AI72" s="16"/>
      <c r="AJ72" s="16"/>
      <c r="AK72" s="16"/>
      <c r="AL72" s="24"/>
      <c r="AM72" s="25"/>
      <c r="AN72" s="25"/>
      <c r="AO72" s="25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customFormat="false" ht="13.2" hidden="false" customHeight="false" outlineLevel="0" collapsed="false">
      <c r="A73" s="75" t="str">
        <f aca="false">IF(COUNTIF(C73,"&gt;0"),A72+1," ")</f>
        <v> </v>
      </c>
      <c r="B73" s="76"/>
      <c r="C73" s="77"/>
      <c r="D73" s="77"/>
      <c r="E73" s="77"/>
      <c r="F73" s="78" t="str">
        <f aca="false">IF(IF($C$20="Да",C73-W73-X73,C73)+IF($C$21="Да",1*AC73,0)=0," ",IF($C$20="Да",C73-W73-X73,C73)+IF($C$21="Да",1*AC73,0))</f>
        <v> </v>
      </c>
      <c r="G73" s="78" t="str">
        <f aca="false">IF(IF($C$20="Да",D73-U73-V73,D73)+IF($C$21="Да",1*AD73,0)=0," ",IF($C$20="Да",D73-U73-V73,D73)+IF($C$21="Да",1*AD73,0))</f>
        <v> </v>
      </c>
      <c r="H73" s="79"/>
      <c r="I73" s="80"/>
      <c r="J73" s="81"/>
      <c r="K73" s="82"/>
      <c r="L73" s="83"/>
      <c r="M73" s="84"/>
      <c r="N73" s="84"/>
      <c r="O73" s="84"/>
      <c r="P73" s="84"/>
      <c r="Q73" s="84"/>
      <c r="R73" s="84"/>
      <c r="S73" s="85"/>
      <c r="T73" s="0"/>
      <c r="U73" s="86" t="n">
        <f aca="false">IF(COUNTIF(I73,"*")=1,MROUND(MID(I73,FIND("PVC-",I73)+4,FIND("x",I73)-FIND("PVC-",I73)-4),0.5),0)</f>
        <v>0</v>
      </c>
      <c r="V73" s="86" t="n">
        <f aca="false">IF(COUNTIF(J73,"*")=1,MROUND(MID(J73,FIND("PVC-",J73)+4,FIND("x",J73)-FIND("PVC-",J73)-4),0.5),0)</f>
        <v>0</v>
      </c>
      <c r="W73" s="86" t="n">
        <f aca="false">IF(COUNTIF(K73,"*")=1,MROUND(MID(K73,FIND("PVC-",K73)+4,FIND("x",K73)-FIND("PVC-",K73)-4),0.5),0)</f>
        <v>0</v>
      </c>
      <c r="X73" s="86" t="n">
        <f aca="false">IF(COUNTIF(L73,"*")=1,MROUND(MID(L73,FIND("PVC-",L73)+4,FIND("x",L73)-FIND("PVC-",L73)-4),0.5),0)</f>
        <v>0</v>
      </c>
      <c r="Y73" s="0" t="str">
        <f aca="false">IF(COUNTIF(I73,"*")=1,I73,"")</f>
        <v/>
      </c>
      <c r="Z73" s="0" t="str">
        <f aca="false">IF(COUNTIF(J73,"*")=1,J73,"")</f>
        <v/>
      </c>
      <c r="AA73" s="0" t="str">
        <f aca="false">IF(COUNTIF(K73,"*")=1,K73,"")</f>
        <v/>
      </c>
      <c r="AB73" s="0" t="str">
        <f aca="false">IF(COUNTIF(L73,"*")=1,L73,"")</f>
        <v/>
      </c>
      <c r="AC73" s="0" t="n">
        <f aca="false">COUNTIF(K73:L73,"*")</f>
        <v>0</v>
      </c>
      <c r="AD73" s="0" t="n">
        <f aca="false">COUNTIF(I73:J73,"*")</f>
        <v>0</v>
      </c>
      <c r="AF73" s="16"/>
      <c r="AG73" s="16"/>
      <c r="AH73" s="16"/>
      <c r="AI73" s="16"/>
      <c r="AJ73" s="16"/>
      <c r="AK73" s="16"/>
      <c r="AL73" s="24"/>
      <c r="AM73" s="25"/>
      <c r="AN73" s="25"/>
      <c r="AO73" s="25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</row>
    <row r="74" customFormat="false" ht="13.2" hidden="false" customHeight="false" outlineLevel="0" collapsed="false">
      <c r="A74" s="75" t="str">
        <f aca="false">IF(COUNTIF(C74,"&gt;0"),A73+1," ")</f>
        <v> </v>
      </c>
      <c r="B74" s="76"/>
      <c r="C74" s="77"/>
      <c r="D74" s="77"/>
      <c r="E74" s="77"/>
      <c r="F74" s="78" t="str">
        <f aca="false">IF(IF($C$20="Да",C74-W74-X74,C74)+IF($C$21="Да",1*AC74,0)=0," ",IF($C$20="Да",C74-W74-X74,C74)+IF($C$21="Да",1*AC74,0))</f>
        <v> </v>
      </c>
      <c r="G74" s="78" t="str">
        <f aca="false">IF(IF($C$20="Да",D74-U74-V74,D74)+IF($C$21="Да",1*AD74,0)=0," ",IF($C$20="Да",D74-U74-V74,D74)+IF($C$21="Да",1*AD74,0))</f>
        <v> </v>
      </c>
      <c r="H74" s="79"/>
      <c r="I74" s="80"/>
      <c r="J74" s="81"/>
      <c r="K74" s="82"/>
      <c r="L74" s="83"/>
      <c r="M74" s="84"/>
      <c r="N74" s="84"/>
      <c r="O74" s="84"/>
      <c r="P74" s="84"/>
      <c r="Q74" s="84"/>
      <c r="R74" s="84"/>
      <c r="S74" s="85"/>
      <c r="T74" s="0"/>
      <c r="U74" s="86" t="n">
        <f aca="false">IF(COUNTIF(I74,"*")=1,MROUND(MID(I74,FIND("PVC-",I74)+4,FIND("x",I74)-FIND("PVC-",I74)-4),0.5),0)</f>
        <v>0</v>
      </c>
      <c r="V74" s="86" t="n">
        <f aca="false">IF(COUNTIF(J74,"*")=1,MROUND(MID(J74,FIND("PVC-",J74)+4,FIND("x",J74)-FIND("PVC-",J74)-4),0.5),0)</f>
        <v>0</v>
      </c>
      <c r="W74" s="86" t="n">
        <f aca="false">IF(COUNTIF(K74,"*")=1,MROUND(MID(K74,FIND("PVC-",K74)+4,FIND("x",K74)-FIND("PVC-",K74)-4),0.5),0)</f>
        <v>0</v>
      </c>
      <c r="X74" s="86" t="n">
        <f aca="false">IF(COUNTIF(L74,"*")=1,MROUND(MID(L74,FIND("PVC-",L74)+4,FIND("x",L74)-FIND("PVC-",L74)-4),0.5),0)</f>
        <v>0</v>
      </c>
      <c r="Y74" s="0" t="str">
        <f aca="false">IF(COUNTIF(I74,"*")=1,I74,"")</f>
        <v/>
      </c>
      <c r="Z74" s="0" t="str">
        <f aca="false">IF(COUNTIF(J74,"*")=1,J74,"")</f>
        <v/>
      </c>
      <c r="AA74" s="0" t="str">
        <f aca="false">IF(COUNTIF(K74,"*")=1,K74,"")</f>
        <v/>
      </c>
      <c r="AB74" s="0" t="str">
        <f aca="false">IF(COUNTIF(L74,"*")=1,L74,"")</f>
        <v/>
      </c>
      <c r="AC74" s="0" t="n">
        <f aca="false">COUNTIF(K74:L74,"*")</f>
        <v>0</v>
      </c>
      <c r="AD74" s="0" t="n">
        <f aca="false">COUNTIF(I74:J74,"*")</f>
        <v>0</v>
      </c>
      <c r="AF74" s="16"/>
      <c r="AG74" s="16"/>
      <c r="AH74" s="16"/>
      <c r="AI74" s="16"/>
      <c r="AJ74" s="16"/>
      <c r="AK74" s="16"/>
      <c r="AL74" s="24"/>
      <c r="AM74" s="25"/>
      <c r="AN74" s="25"/>
      <c r="AO74" s="25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customFormat="false" ht="13.2" hidden="false" customHeight="false" outlineLevel="0" collapsed="false">
      <c r="A75" s="75" t="str">
        <f aca="false">IF(COUNTIF(C75,"&gt;0"),A74+1," ")</f>
        <v> </v>
      </c>
      <c r="B75" s="76"/>
      <c r="C75" s="77"/>
      <c r="D75" s="77"/>
      <c r="E75" s="77"/>
      <c r="F75" s="78" t="str">
        <f aca="false">IF(IF($C$20="Да",C75-W75-X75,C75)+IF($C$21="Да",1*AC75,0)=0," ",IF($C$20="Да",C75-W75-X75,C75)+IF($C$21="Да",1*AC75,0))</f>
        <v> </v>
      </c>
      <c r="G75" s="78" t="str">
        <f aca="false">IF(IF($C$20="Да",D75-U75-V75,D75)+IF($C$21="Да",1*AD75,0)=0," ",IF($C$20="Да",D75-U75-V75,D75)+IF($C$21="Да",1*AD75,0))</f>
        <v> </v>
      </c>
      <c r="H75" s="79"/>
      <c r="I75" s="80"/>
      <c r="J75" s="81"/>
      <c r="K75" s="82"/>
      <c r="L75" s="83"/>
      <c r="M75" s="84"/>
      <c r="N75" s="84"/>
      <c r="O75" s="84"/>
      <c r="P75" s="84"/>
      <c r="Q75" s="84"/>
      <c r="R75" s="84"/>
      <c r="S75" s="85"/>
      <c r="T75" s="0"/>
      <c r="U75" s="86" t="n">
        <f aca="false">IF(COUNTIF(I75,"*")=1,MROUND(MID(I75,FIND("PVC-",I75)+4,FIND("x",I75)-FIND("PVC-",I75)-4),0.5),0)</f>
        <v>0</v>
      </c>
      <c r="V75" s="86" t="n">
        <f aca="false">IF(COUNTIF(J75,"*")=1,MROUND(MID(J75,FIND("PVC-",J75)+4,FIND("x",J75)-FIND("PVC-",J75)-4),0.5),0)</f>
        <v>0</v>
      </c>
      <c r="W75" s="86" t="n">
        <f aca="false">IF(COUNTIF(K75,"*")=1,MROUND(MID(K75,FIND("PVC-",K75)+4,FIND("x",K75)-FIND("PVC-",K75)-4),0.5),0)</f>
        <v>0</v>
      </c>
      <c r="X75" s="86" t="n">
        <f aca="false">IF(COUNTIF(L75,"*")=1,MROUND(MID(L75,FIND("PVC-",L75)+4,FIND("x",L75)-FIND("PVC-",L75)-4),0.5),0)</f>
        <v>0</v>
      </c>
      <c r="Y75" s="0" t="str">
        <f aca="false">IF(COUNTIF(I75,"*")=1,I75,"")</f>
        <v/>
      </c>
      <c r="Z75" s="0" t="str">
        <f aca="false">IF(COUNTIF(J75,"*")=1,J75,"")</f>
        <v/>
      </c>
      <c r="AA75" s="0" t="str">
        <f aca="false">IF(COUNTIF(K75,"*")=1,K75,"")</f>
        <v/>
      </c>
      <c r="AB75" s="0" t="str">
        <f aca="false">IF(COUNTIF(L75,"*")=1,L75,"")</f>
        <v/>
      </c>
      <c r="AC75" s="0" t="n">
        <f aca="false">COUNTIF(K75:L75,"*")</f>
        <v>0</v>
      </c>
      <c r="AD75" s="0" t="n">
        <f aca="false">COUNTIF(I75:J75,"*")</f>
        <v>0</v>
      </c>
      <c r="AF75" s="16"/>
      <c r="AG75" s="16"/>
      <c r="AH75" s="16"/>
      <c r="AI75" s="16"/>
      <c r="AJ75" s="16"/>
      <c r="AK75" s="16"/>
      <c r="AL75" s="24"/>
      <c r="AM75" s="25"/>
      <c r="AN75" s="25"/>
      <c r="AO75" s="25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customFormat="false" ht="13.2" hidden="false" customHeight="false" outlineLevel="0" collapsed="false">
      <c r="A76" s="75" t="str">
        <f aca="false">IF(COUNTIF(C76,"&gt;0"),A75+1," ")</f>
        <v> </v>
      </c>
      <c r="B76" s="76"/>
      <c r="C76" s="77"/>
      <c r="D76" s="77"/>
      <c r="E76" s="77"/>
      <c r="F76" s="78" t="str">
        <f aca="false">IF(IF($C$20="Да",C76-W76-X76,C76)+IF($C$21="Да",1*AC76,0)=0," ",IF($C$20="Да",C76-W76-X76,C76)+IF($C$21="Да",1*AC76,0))</f>
        <v> </v>
      </c>
      <c r="G76" s="78" t="str">
        <f aca="false">IF(IF($C$20="Да",D76-U76-V76,D76)+IF($C$21="Да",1*AD76,0)=0," ",IF($C$20="Да",D76-U76-V76,D76)+IF($C$21="Да",1*AD76,0))</f>
        <v> </v>
      </c>
      <c r="H76" s="79"/>
      <c r="I76" s="80"/>
      <c r="J76" s="81"/>
      <c r="K76" s="82"/>
      <c r="L76" s="83"/>
      <c r="M76" s="84"/>
      <c r="N76" s="84"/>
      <c r="O76" s="84"/>
      <c r="P76" s="84"/>
      <c r="Q76" s="84"/>
      <c r="R76" s="84"/>
      <c r="S76" s="85"/>
      <c r="T76" s="0"/>
      <c r="U76" s="86" t="n">
        <f aca="false">IF(COUNTIF(I76,"*")=1,MROUND(MID(I76,FIND("PVC-",I76)+4,FIND("x",I76)-FIND("PVC-",I76)-4),0.5),0)</f>
        <v>0</v>
      </c>
      <c r="V76" s="86" t="n">
        <f aca="false">IF(COUNTIF(J76,"*")=1,MROUND(MID(J76,FIND("PVC-",J76)+4,FIND("x",J76)-FIND("PVC-",J76)-4),0.5),0)</f>
        <v>0</v>
      </c>
      <c r="W76" s="86" t="n">
        <f aca="false">IF(COUNTIF(K76,"*")=1,MROUND(MID(K76,FIND("PVC-",K76)+4,FIND("x",K76)-FIND("PVC-",K76)-4),0.5),0)</f>
        <v>0</v>
      </c>
      <c r="X76" s="86" t="n">
        <f aca="false">IF(COUNTIF(L76,"*")=1,MROUND(MID(L76,FIND("PVC-",L76)+4,FIND("x",L76)-FIND("PVC-",L76)-4),0.5),0)</f>
        <v>0</v>
      </c>
      <c r="Y76" s="0" t="str">
        <f aca="false">IF(COUNTIF(I76,"*")=1,I76,"")</f>
        <v/>
      </c>
      <c r="Z76" s="0" t="str">
        <f aca="false">IF(COUNTIF(J76,"*")=1,J76,"")</f>
        <v/>
      </c>
      <c r="AA76" s="0" t="str">
        <f aca="false">IF(COUNTIF(K76,"*")=1,K76,"")</f>
        <v/>
      </c>
      <c r="AB76" s="0" t="str">
        <f aca="false">IF(COUNTIF(L76,"*")=1,L76,"")</f>
        <v/>
      </c>
      <c r="AC76" s="0" t="n">
        <f aca="false">COUNTIF(K76:L76,"*")</f>
        <v>0</v>
      </c>
      <c r="AD76" s="0" t="n">
        <f aca="false">COUNTIF(I76:J76,"*")</f>
        <v>0</v>
      </c>
      <c r="AF76" s="16"/>
      <c r="AG76" s="16"/>
      <c r="AH76" s="16"/>
      <c r="AI76" s="16"/>
      <c r="AJ76" s="16"/>
      <c r="AK76" s="16"/>
      <c r="AL76" s="24"/>
      <c r="AM76" s="25"/>
      <c r="AN76" s="25"/>
      <c r="AO76" s="25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</row>
    <row r="77" customFormat="false" ht="13.2" hidden="false" customHeight="false" outlineLevel="0" collapsed="false">
      <c r="A77" s="75" t="str">
        <f aca="false">IF(COUNTIF(C77,"&gt;0"),A76+1," ")</f>
        <v> </v>
      </c>
      <c r="B77" s="76"/>
      <c r="C77" s="77"/>
      <c r="D77" s="77"/>
      <c r="E77" s="77"/>
      <c r="F77" s="78" t="str">
        <f aca="false">IF(IF($C$20="Да",C77-W77-X77,C77)+IF($C$21="Да",1*AC77,0)=0," ",IF($C$20="Да",C77-W77-X77,C77)+IF($C$21="Да",1*AC77,0))</f>
        <v> </v>
      </c>
      <c r="G77" s="78" t="str">
        <f aca="false">IF(IF($C$20="Да",D77-U77-V77,D77)+IF($C$21="Да",1*AD77,0)=0," ",IF($C$20="Да",D77-U77-V77,D77)+IF($C$21="Да",1*AD77,0))</f>
        <v> </v>
      </c>
      <c r="H77" s="79"/>
      <c r="I77" s="80"/>
      <c r="J77" s="81"/>
      <c r="K77" s="82"/>
      <c r="L77" s="83"/>
      <c r="M77" s="84"/>
      <c r="N77" s="84"/>
      <c r="O77" s="84"/>
      <c r="P77" s="84"/>
      <c r="Q77" s="84"/>
      <c r="R77" s="84"/>
      <c r="S77" s="85"/>
      <c r="T77" s="0"/>
      <c r="U77" s="86" t="n">
        <f aca="false">IF(COUNTIF(I77,"*")=1,MROUND(MID(I77,FIND("PVC-",I77)+4,FIND("x",I77)-FIND("PVC-",I77)-4),0.5),0)</f>
        <v>0</v>
      </c>
      <c r="V77" s="86" t="n">
        <f aca="false">IF(COUNTIF(J77,"*")=1,MROUND(MID(J77,FIND("PVC-",J77)+4,FIND("x",J77)-FIND("PVC-",J77)-4),0.5),0)</f>
        <v>0</v>
      </c>
      <c r="W77" s="86" t="n">
        <f aca="false">IF(COUNTIF(K77,"*")=1,MROUND(MID(K77,FIND("PVC-",K77)+4,FIND("x",K77)-FIND("PVC-",K77)-4),0.5),0)</f>
        <v>0</v>
      </c>
      <c r="X77" s="86" t="n">
        <f aca="false">IF(COUNTIF(L77,"*")=1,MROUND(MID(L77,FIND("PVC-",L77)+4,FIND("x",L77)-FIND("PVC-",L77)-4),0.5),0)</f>
        <v>0</v>
      </c>
      <c r="Y77" s="0" t="str">
        <f aca="false">IF(COUNTIF(I77,"*")=1,I77,"")</f>
        <v/>
      </c>
      <c r="Z77" s="0" t="str">
        <f aca="false">IF(COUNTIF(J77,"*")=1,J77,"")</f>
        <v/>
      </c>
      <c r="AA77" s="0" t="str">
        <f aca="false">IF(COUNTIF(K77,"*")=1,K77,"")</f>
        <v/>
      </c>
      <c r="AB77" s="0" t="str">
        <f aca="false">IF(COUNTIF(L77,"*")=1,L77,"")</f>
        <v/>
      </c>
      <c r="AC77" s="0" t="n">
        <f aca="false">COUNTIF(K77:L77,"*")</f>
        <v>0</v>
      </c>
      <c r="AD77" s="0" t="n">
        <f aca="false">COUNTIF(I77:J77,"*")</f>
        <v>0</v>
      </c>
      <c r="AF77" s="16"/>
      <c r="AG77" s="16"/>
      <c r="AH77" s="16"/>
      <c r="AI77" s="16"/>
      <c r="AJ77" s="16"/>
      <c r="AK77" s="16"/>
      <c r="AL77" s="24"/>
      <c r="AM77" s="25"/>
      <c r="AN77" s="25"/>
      <c r="AO77" s="25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customFormat="false" ht="13.2" hidden="false" customHeight="false" outlineLevel="0" collapsed="false">
      <c r="A78" s="75" t="str">
        <f aca="false">IF(COUNTIF(C78,"&gt;0"),A77+1," ")</f>
        <v> </v>
      </c>
      <c r="B78" s="76"/>
      <c r="C78" s="77"/>
      <c r="D78" s="77"/>
      <c r="E78" s="77"/>
      <c r="F78" s="78" t="str">
        <f aca="false">IF(IF($C$20="Да",C78-W78-X78,C78)+IF($C$21="Да",1*AC78,0)=0," ",IF($C$20="Да",C78-W78-X78,C78)+IF($C$21="Да",1*AC78,0))</f>
        <v> </v>
      </c>
      <c r="G78" s="78" t="str">
        <f aca="false">IF(IF($C$20="Да",D78-U78-V78,D78)+IF($C$21="Да",1*AD78,0)=0," ",IF($C$20="Да",D78-U78-V78,D78)+IF($C$21="Да",1*AD78,0))</f>
        <v> </v>
      </c>
      <c r="H78" s="79"/>
      <c r="I78" s="80"/>
      <c r="J78" s="81"/>
      <c r="K78" s="82"/>
      <c r="L78" s="83"/>
      <c r="M78" s="84"/>
      <c r="N78" s="84"/>
      <c r="O78" s="84"/>
      <c r="P78" s="84"/>
      <c r="Q78" s="84"/>
      <c r="R78" s="84"/>
      <c r="S78" s="85"/>
      <c r="T78" s="0"/>
      <c r="U78" s="86" t="n">
        <f aca="false">IF(COUNTIF(I78,"*")=1,MROUND(MID(I78,FIND("PVC-",I78)+4,FIND("x",I78)-FIND("PVC-",I78)-4),0.5),0)</f>
        <v>0</v>
      </c>
      <c r="V78" s="86" t="n">
        <f aca="false">IF(COUNTIF(J78,"*")=1,MROUND(MID(J78,FIND("PVC-",J78)+4,FIND("x",J78)-FIND("PVC-",J78)-4),0.5),0)</f>
        <v>0</v>
      </c>
      <c r="W78" s="86" t="n">
        <f aca="false">IF(COUNTIF(K78,"*")=1,MROUND(MID(K78,FIND("PVC-",K78)+4,FIND("x",K78)-FIND("PVC-",K78)-4),0.5),0)</f>
        <v>0</v>
      </c>
      <c r="X78" s="86" t="n">
        <f aca="false">IF(COUNTIF(L78,"*")=1,MROUND(MID(L78,FIND("PVC-",L78)+4,FIND("x",L78)-FIND("PVC-",L78)-4),0.5),0)</f>
        <v>0</v>
      </c>
      <c r="Y78" s="0" t="str">
        <f aca="false">IF(COUNTIF(I78,"*")=1,I78,"")</f>
        <v/>
      </c>
      <c r="Z78" s="0" t="str">
        <f aca="false">IF(COUNTIF(J78,"*")=1,J78,"")</f>
        <v/>
      </c>
      <c r="AA78" s="0" t="str">
        <f aca="false">IF(COUNTIF(K78,"*")=1,K78,"")</f>
        <v/>
      </c>
      <c r="AB78" s="0" t="str">
        <f aca="false">IF(COUNTIF(L78,"*")=1,L78,"")</f>
        <v/>
      </c>
      <c r="AC78" s="0" t="n">
        <f aca="false">COUNTIF(K78:L78,"*")</f>
        <v>0</v>
      </c>
      <c r="AD78" s="0" t="n">
        <f aca="false">COUNTIF(I78:J78,"*")</f>
        <v>0</v>
      </c>
      <c r="AF78" s="16"/>
      <c r="AG78" s="16"/>
      <c r="AH78" s="16"/>
      <c r="AI78" s="16"/>
      <c r="AJ78" s="16"/>
      <c r="AK78" s="16"/>
      <c r="AL78" s="24"/>
      <c r="AM78" s="25"/>
      <c r="AN78" s="25"/>
      <c r="AO78" s="25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customFormat="false" ht="13.2" hidden="false" customHeight="false" outlineLevel="0" collapsed="false">
      <c r="A79" s="75" t="str">
        <f aca="false">IF(COUNTIF(C79,"&gt;0"),A78+1," ")</f>
        <v> </v>
      </c>
      <c r="B79" s="76"/>
      <c r="C79" s="77"/>
      <c r="D79" s="77"/>
      <c r="E79" s="77"/>
      <c r="F79" s="78" t="str">
        <f aca="false">IF(IF($C$20="Да",C79-W79-X79,C79)+IF($C$21="Да",1*AC79,0)=0," ",IF($C$20="Да",C79-W79-X79,C79)+IF($C$21="Да",1*AC79,0))</f>
        <v> </v>
      </c>
      <c r="G79" s="78" t="str">
        <f aca="false">IF(IF($C$20="Да",D79-U79-V79,D79)+IF($C$21="Да",1*AD79,0)=0," ",IF($C$20="Да",D79-U79-V79,D79)+IF($C$21="Да",1*AD79,0))</f>
        <v> </v>
      </c>
      <c r="H79" s="79"/>
      <c r="I79" s="80"/>
      <c r="J79" s="81"/>
      <c r="K79" s="82"/>
      <c r="L79" s="83"/>
      <c r="M79" s="84"/>
      <c r="N79" s="84"/>
      <c r="O79" s="84"/>
      <c r="P79" s="84"/>
      <c r="Q79" s="84"/>
      <c r="R79" s="84"/>
      <c r="S79" s="85"/>
      <c r="T79" s="0"/>
      <c r="U79" s="86" t="n">
        <f aca="false">IF(COUNTIF(I79,"*")=1,MROUND(MID(I79,FIND("PVC-",I79)+4,FIND("x",I79)-FIND("PVC-",I79)-4),0.5),0)</f>
        <v>0</v>
      </c>
      <c r="V79" s="86" t="n">
        <f aca="false">IF(COUNTIF(J79,"*")=1,MROUND(MID(J79,FIND("PVC-",J79)+4,FIND("x",J79)-FIND("PVC-",J79)-4),0.5),0)</f>
        <v>0</v>
      </c>
      <c r="W79" s="86" t="n">
        <f aca="false">IF(COUNTIF(K79,"*")=1,MROUND(MID(K79,FIND("PVC-",K79)+4,FIND("x",K79)-FIND("PVC-",K79)-4),0.5),0)</f>
        <v>0</v>
      </c>
      <c r="X79" s="86" t="n">
        <f aca="false">IF(COUNTIF(L79,"*")=1,MROUND(MID(L79,FIND("PVC-",L79)+4,FIND("x",L79)-FIND("PVC-",L79)-4),0.5),0)</f>
        <v>0</v>
      </c>
      <c r="Y79" s="0" t="str">
        <f aca="false">IF(COUNTIF(I79,"*")=1,I79,"")</f>
        <v/>
      </c>
      <c r="Z79" s="0" t="str">
        <f aca="false">IF(COUNTIF(J79,"*")=1,J79,"")</f>
        <v/>
      </c>
      <c r="AA79" s="0" t="str">
        <f aca="false">IF(COUNTIF(K79,"*")=1,K79,"")</f>
        <v/>
      </c>
      <c r="AB79" s="0" t="str">
        <f aca="false">IF(COUNTIF(L79,"*")=1,L79,"")</f>
        <v/>
      </c>
      <c r="AC79" s="0" t="n">
        <f aca="false">COUNTIF(K79:L79,"*")</f>
        <v>0</v>
      </c>
      <c r="AD79" s="0" t="n">
        <f aca="false">COUNTIF(I79:J79,"*")</f>
        <v>0</v>
      </c>
      <c r="AF79" s="16"/>
      <c r="AG79" s="16"/>
      <c r="AH79" s="16"/>
      <c r="AI79" s="16"/>
      <c r="AJ79" s="16"/>
      <c r="AK79" s="16"/>
      <c r="AL79" s="24"/>
      <c r="AM79" s="25"/>
      <c r="AN79" s="25"/>
      <c r="AO79" s="25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customFormat="false" ht="13.2" hidden="false" customHeight="false" outlineLevel="0" collapsed="false">
      <c r="A80" s="75" t="str">
        <f aca="false">IF(COUNTIF(C80,"&gt;0"),A79+1," ")</f>
        <v> </v>
      </c>
      <c r="B80" s="76"/>
      <c r="C80" s="77"/>
      <c r="D80" s="77"/>
      <c r="E80" s="77"/>
      <c r="F80" s="78" t="str">
        <f aca="false">IF(IF($C$20="Да",C80-W80-X80,C80)+IF($C$21="Да",1*AC80,0)=0," ",IF($C$20="Да",C80-W80-X80,C80)+IF($C$21="Да",1*AC80,0))</f>
        <v> </v>
      </c>
      <c r="G80" s="78" t="str">
        <f aca="false">IF(IF($C$20="Да",D80-U80-V80,D80)+IF($C$21="Да",1*AD80,0)=0," ",IF($C$20="Да",D80-U80-V80,D80)+IF($C$21="Да",1*AD80,0))</f>
        <v> </v>
      </c>
      <c r="H80" s="79"/>
      <c r="I80" s="80"/>
      <c r="J80" s="81"/>
      <c r="K80" s="82"/>
      <c r="L80" s="83"/>
      <c r="M80" s="84"/>
      <c r="N80" s="84"/>
      <c r="O80" s="84"/>
      <c r="P80" s="84"/>
      <c r="Q80" s="84"/>
      <c r="R80" s="84"/>
      <c r="S80" s="85"/>
      <c r="T80" s="0"/>
      <c r="U80" s="86" t="n">
        <f aca="false">IF(COUNTIF(I80,"*")=1,MROUND(MID(I80,FIND("PVC-",I80)+4,FIND("x",I80)-FIND("PVC-",I80)-4),0.5),0)</f>
        <v>0</v>
      </c>
      <c r="V80" s="86" t="n">
        <f aca="false">IF(COUNTIF(J80,"*")=1,MROUND(MID(J80,FIND("PVC-",J80)+4,FIND("x",J80)-FIND("PVC-",J80)-4),0.5),0)</f>
        <v>0</v>
      </c>
      <c r="W80" s="86" t="n">
        <f aca="false">IF(COUNTIF(K80,"*")=1,MROUND(MID(K80,FIND("PVC-",K80)+4,FIND("x",K80)-FIND("PVC-",K80)-4),0.5),0)</f>
        <v>0</v>
      </c>
      <c r="X80" s="86" t="n">
        <f aca="false">IF(COUNTIF(L80,"*")=1,MROUND(MID(L80,FIND("PVC-",L80)+4,FIND("x",L80)-FIND("PVC-",L80)-4),0.5),0)</f>
        <v>0</v>
      </c>
      <c r="Y80" s="0" t="str">
        <f aca="false">IF(COUNTIF(I80,"*")=1,I80,"")</f>
        <v/>
      </c>
      <c r="Z80" s="0" t="str">
        <f aca="false">IF(COUNTIF(J80,"*")=1,J80,"")</f>
        <v/>
      </c>
      <c r="AA80" s="0" t="str">
        <f aca="false">IF(COUNTIF(K80,"*")=1,K80,"")</f>
        <v/>
      </c>
      <c r="AB80" s="0" t="str">
        <f aca="false">IF(COUNTIF(L80,"*")=1,L80,"")</f>
        <v/>
      </c>
      <c r="AC80" s="0" t="n">
        <f aca="false">COUNTIF(K80:L80,"*")</f>
        <v>0</v>
      </c>
      <c r="AD80" s="0" t="n">
        <f aca="false">COUNTIF(I80:J80,"*")</f>
        <v>0</v>
      </c>
      <c r="AF80" s="16"/>
      <c r="AG80" s="16"/>
      <c r="AH80" s="16"/>
      <c r="AI80" s="16"/>
      <c r="AJ80" s="16"/>
      <c r="AK80" s="16"/>
      <c r="AL80" s="24"/>
      <c r="AM80" s="25"/>
      <c r="AN80" s="25"/>
      <c r="AO80" s="25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customFormat="false" ht="13.2" hidden="false" customHeight="false" outlineLevel="0" collapsed="false">
      <c r="A81" s="75" t="str">
        <f aca="false">IF(COUNTIF(C81,"&gt;0"),A80+1," ")</f>
        <v> </v>
      </c>
      <c r="B81" s="76"/>
      <c r="C81" s="77"/>
      <c r="D81" s="77"/>
      <c r="E81" s="77"/>
      <c r="F81" s="78" t="str">
        <f aca="false">IF(IF($C$20="Да",C81-W81-X81,C81)+IF($C$21="Да",1*AC81,0)=0," ",IF($C$20="Да",C81-W81-X81,C81)+IF($C$21="Да",1*AC81,0))</f>
        <v> </v>
      </c>
      <c r="G81" s="78" t="str">
        <f aca="false">IF(IF($C$20="Да",D81-U81-V81,D81)+IF($C$21="Да",1*AD81,0)=0," ",IF($C$20="Да",D81-U81-V81,D81)+IF($C$21="Да",1*AD81,0))</f>
        <v> </v>
      </c>
      <c r="H81" s="79"/>
      <c r="I81" s="80"/>
      <c r="J81" s="81"/>
      <c r="K81" s="82"/>
      <c r="L81" s="83"/>
      <c r="M81" s="84"/>
      <c r="N81" s="84"/>
      <c r="O81" s="84"/>
      <c r="P81" s="84"/>
      <c r="Q81" s="84"/>
      <c r="R81" s="84"/>
      <c r="S81" s="85"/>
      <c r="T81" s="0"/>
      <c r="U81" s="86" t="n">
        <f aca="false">IF(COUNTIF(I81,"*")=1,MROUND(MID(I81,FIND("PVC-",I81)+4,FIND("x",I81)-FIND("PVC-",I81)-4),0.5),0)</f>
        <v>0</v>
      </c>
      <c r="V81" s="86" t="n">
        <f aca="false">IF(COUNTIF(J81,"*")=1,MROUND(MID(J81,FIND("PVC-",J81)+4,FIND("x",J81)-FIND("PVC-",J81)-4),0.5),0)</f>
        <v>0</v>
      </c>
      <c r="W81" s="86" t="n">
        <f aca="false">IF(COUNTIF(K81,"*")=1,MROUND(MID(K81,FIND("PVC-",K81)+4,FIND("x",K81)-FIND("PVC-",K81)-4),0.5),0)</f>
        <v>0</v>
      </c>
      <c r="X81" s="86" t="n">
        <f aca="false">IF(COUNTIF(L81,"*")=1,MROUND(MID(L81,FIND("PVC-",L81)+4,FIND("x",L81)-FIND("PVC-",L81)-4),0.5),0)</f>
        <v>0</v>
      </c>
      <c r="Y81" s="0" t="str">
        <f aca="false">IF(COUNTIF(I81,"*")=1,I81,"")</f>
        <v/>
      </c>
      <c r="Z81" s="0" t="str">
        <f aca="false">IF(COUNTIF(J81,"*")=1,J81,"")</f>
        <v/>
      </c>
      <c r="AA81" s="0" t="str">
        <f aca="false">IF(COUNTIF(K81,"*")=1,K81,"")</f>
        <v/>
      </c>
      <c r="AB81" s="0" t="str">
        <f aca="false">IF(COUNTIF(L81,"*")=1,L81,"")</f>
        <v/>
      </c>
      <c r="AC81" s="0" t="n">
        <f aca="false">COUNTIF(K81:L81,"*")</f>
        <v>0</v>
      </c>
      <c r="AD81" s="0" t="n">
        <f aca="false">COUNTIF(I81:J81,"*")</f>
        <v>0</v>
      </c>
      <c r="AF81" s="16"/>
      <c r="AG81" s="16"/>
      <c r="AH81" s="16"/>
      <c r="AI81" s="16"/>
      <c r="AJ81" s="16"/>
      <c r="AK81" s="16"/>
      <c r="AL81" s="24"/>
      <c r="AM81" s="25"/>
      <c r="AN81" s="25"/>
      <c r="AO81" s="25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customFormat="false" ht="13.2" hidden="false" customHeight="false" outlineLevel="0" collapsed="false">
      <c r="A82" s="75" t="str">
        <f aca="false">IF(COUNTIF(C82,"&gt;0"),A81+1," ")</f>
        <v> </v>
      </c>
      <c r="B82" s="76"/>
      <c r="C82" s="77"/>
      <c r="D82" s="77"/>
      <c r="E82" s="77"/>
      <c r="F82" s="78" t="str">
        <f aca="false">IF(IF($C$20="Да",C82-W82-X82,C82)+IF($C$21="Да",1*AC82,0)=0," ",IF($C$20="Да",C82-W82-X82,C82)+IF($C$21="Да",1*AC82,0))</f>
        <v> </v>
      </c>
      <c r="G82" s="78" t="str">
        <f aca="false">IF(IF($C$20="Да",D82-U82-V82,D82)+IF($C$21="Да",1*AD82,0)=0," ",IF($C$20="Да",D82-U82-V82,D82)+IF($C$21="Да",1*AD82,0))</f>
        <v> </v>
      </c>
      <c r="H82" s="79"/>
      <c r="I82" s="80"/>
      <c r="J82" s="81"/>
      <c r="K82" s="82"/>
      <c r="L82" s="83"/>
      <c r="M82" s="84"/>
      <c r="N82" s="84"/>
      <c r="O82" s="84"/>
      <c r="P82" s="84"/>
      <c r="Q82" s="84"/>
      <c r="R82" s="84"/>
      <c r="S82" s="85"/>
      <c r="T82" s="0"/>
      <c r="U82" s="86" t="n">
        <f aca="false">IF(COUNTIF(I82,"*")=1,MROUND(MID(I82,FIND("PVC-",I82)+4,FIND("x",I82)-FIND("PVC-",I82)-4),0.5),0)</f>
        <v>0</v>
      </c>
      <c r="V82" s="86" t="n">
        <f aca="false">IF(COUNTIF(J82,"*")=1,MROUND(MID(J82,FIND("PVC-",J82)+4,FIND("x",J82)-FIND("PVC-",J82)-4),0.5),0)</f>
        <v>0</v>
      </c>
      <c r="W82" s="86" t="n">
        <f aca="false">IF(COUNTIF(K82,"*")=1,MROUND(MID(K82,FIND("PVC-",K82)+4,FIND("x",K82)-FIND("PVC-",K82)-4),0.5),0)</f>
        <v>0</v>
      </c>
      <c r="X82" s="86" t="n">
        <f aca="false">IF(COUNTIF(L82,"*")=1,MROUND(MID(L82,FIND("PVC-",L82)+4,FIND("x",L82)-FIND("PVC-",L82)-4),0.5),0)</f>
        <v>0</v>
      </c>
      <c r="Y82" s="0" t="str">
        <f aca="false">IF(COUNTIF(I82,"*")=1,I82,"")</f>
        <v/>
      </c>
      <c r="Z82" s="0" t="str">
        <f aca="false">IF(COUNTIF(J82,"*")=1,J82,"")</f>
        <v/>
      </c>
      <c r="AA82" s="0" t="str">
        <f aca="false">IF(COUNTIF(K82,"*")=1,K82,"")</f>
        <v/>
      </c>
      <c r="AB82" s="0" t="str">
        <f aca="false">IF(COUNTIF(L82,"*")=1,L82,"")</f>
        <v/>
      </c>
      <c r="AC82" s="0" t="n">
        <f aca="false">COUNTIF(K82:L82,"*")</f>
        <v>0</v>
      </c>
      <c r="AD82" s="0" t="n">
        <f aca="false">COUNTIF(I82:J82,"*")</f>
        <v>0</v>
      </c>
      <c r="AF82" s="16"/>
      <c r="AG82" s="16"/>
      <c r="AH82" s="16"/>
      <c r="AI82" s="16"/>
      <c r="AJ82" s="16"/>
      <c r="AK82" s="16"/>
      <c r="AL82" s="24"/>
      <c r="AM82" s="25"/>
      <c r="AN82" s="25"/>
      <c r="AO82" s="25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customFormat="false" ht="13.2" hidden="false" customHeight="false" outlineLevel="0" collapsed="false">
      <c r="A83" s="75" t="str">
        <f aca="false">IF(COUNTIF(C83,"&gt;0"),A82+1," ")</f>
        <v> </v>
      </c>
      <c r="B83" s="76"/>
      <c r="C83" s="77"/>
      <c r="D83" s="77"/>
      <c r="E83" s="77"/>
      <c r="F83" s="78" t="str">
        <f aca="false">IF(IF($C$20="Да",C83-W83-X83,C83)+IF($C$21="Да",1*AC83,0)=0," ",IF($C$20="Да",C83-W83-X83,C83)+IF($C$21="Да",1*AC83,0))</f>
        <v> </v>
      </c>
      <c r="G83" s="78" t="str">
        <f aca="false">IF(IF($C$20="Да",D83-U83-V83,D83)+IF($C$21="Да",1*AD83,0)=0," ",IF($C$20="Да",D83-U83-V83,D83)+IF($C$21="Да",1*AD83,0))</f>
        <v> </v>
      </c>
      <c r="H83" s="79"/>
      <c r="I83" s="80"/>
      <c r="J83" s="81"/>
      <c r="K83" s="82"/>
      <c r="L83" s="83"/>
      <c r="M83" s="84"/>
      <c r="N83" s="84"/>
      <c r="O83" s="84"/>
      <c r="P83" s="84"/>
      <c r="Q83" s="84"/>
      <c r="R83" s="84"/>
      <c r="S83" s="85"/>
      <c r="T83" s="0"/>
      <c r="U83" s="86" t="n">
        <f aca="false">IF(COUNTIF(I83,"*")=1,MROUND(MID(I83,FIND("PVC-",I83)+4,FIND("x",I83)-FIND("PVC-",I83)-4),0.5),0)</f>
        <v>0</v>
      </c>
      <c r="V83" s="86" t="n">
        <f aca="false">IF(COUNTIF(J83,"*")=1,MROUND(MID(J83,FIND("PVC-",J83)+4,FIND("x",J83)-FIND("PVC-",J83)-4),0.5),0)</f>
        <v>0</v>
      </c>
      <c r="W83" s="86" t="n">
        <f aca="false">IF(COUNTIF(K83,"*")=1,MROUND(MID(K83,FIND("PVC-",K83)+4,FIND("x",K83)-FIND("PVC-",K83)-4),0.5),0)</f>
        <v>0</v>
      </c>
      <c r="X83" s="86" t="n">
        <f aca="false">IF(COUNTIF(L83,"*")=1,MROUND(MID(L83,FIND("PVC-",L83)+4,FIND("x",L83)-FIND("PVC-",L83)-4),0.5),0)</f>
        <v>0</v>
      </c>
      <c r="Y83" s="0" t="str">
        <f aca="false">IF(COUNTIF(I83,"*")=1,I83,"")</f>
        <v/>
      </c>
      <c r="Z83" s="0" t="str">
        <f aca="false">IF(COUNTIF(J83,"*")=1,J83,"")</f>
        <v/>
      </c>
      <c r="AA83" s="0" t="str">
        <f aca="false">IF(COUNTIF(K83,"*")=1,K83,"")</f>
        <v/>
      </c>
      <c r="AB83" s="0" t="str">
        <f aca="false">IF(COUNTIF(L83,"*")=1,L83,"")</f>
        <v/>
      </c>
      <c r="AC83" s="0" t="n">
        <f aca="false">COUNTIF(K83:L83,"*")</f>
        <v>0</v>
      </c>
      <c r="AD83" s="0" t="n">
        <f aca="false">COUNTIF(I83:J83,"*")</f>
        <v>0</v>
      </c>
      <c r="AF83" s="16"/>
      <c r="AG83" s="16"/>
      <c r="AH83" s="16"/>
      <c r="AI83" s="16"/>
      <c r="AJ83" s="16"/>
      <c r="AK83" s="16"/>
      <c r="AL83" s="24"/>
      <c r="AM83" s="25"/>
      <c r="AN83" s="25"/>
      <c r="AO83" s="25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customFormat="false" ht="13.2" hidden="false" customHeight="false" outlineLevel="0" collapsed="false">
      <c r="A84" s="75" t="str">
        <f aca="false">IF(COUNTIF(C84,"&gt;0"),A83+1," ")</f>
        <v> </v>
      </c>
      <c r="B84" s="76"/>
      <c r="C84" s="77"/>
      <c r="D84" s="77"/>
      <c r="E84" s="77"/>
      <c r="F84" s="78" t="str">
        <f aca="false">IF(IF($C$20="Да",C84-W84-X84,C84)+IF($C$21="Да",1*AC84,0)=0," ",IF($C$20="Да",C84-W84-X84,C84)+IF($C$21="Да",1*AC84,0))</f>
        <v> </v>
      </c>
      <c r="G84" s="78" t="str">
        <f aca="false">IF(IF($C$20="Да",D84-U84-V84,D84)+IF($C$21="Да",1*AD84,0)=0," ",IF($C$20="Да",D84-U84-V84,D84)+IF($C$21="Да",1*AD84,0))</f>
        <v> </v>
      </c>
      <c r="H84" s="79"/>
      <c r="I84" s="80"/>
      <c r="J84" s="81"/>
      <c r="K84" s="82"/>
      <c r="L84" s="83"/>
      <c r="M84" s="84"/>
      <c r="N84" s="84"/>
      <c r="O84" s="84"/>
      <c r="P84" s="84"/>
      <c r="Q84" s="84"/>
      <c r="R84" s="84"/>
      <c r="S84" s="85"/>
      <c r="T84" s="0"/>
      <c r="U84" s="86" t="n">
        <f aca="false">IF(COUNTIF(I84,"*")=1,MROUND(MID(I84,FIND("PVC-",I84)+4,FIND("x",I84)-FIND("PVC-",I84)-4),0.5),0)</f>
        <v>0</v>
      </c>
      <c r="V84" s="86" t="n">
        <f aca="false">IF(COUNTIF(J84,"*")=1,MROUND(MID(J84,FIND("PVC-",J84)+4,FIND("x",J84)-FIND("PVC-",J84)-4),0.5),0)</f>
        <v>0</v>
      </c>
      <c r="W84" s="86" t="n">
        <f aca="false">IF(COUNTIF(K84,"*")=1,MROUND(MID(K84,FIND("PVC-",K84)+4,FIND("x",K84)-FIND("PVC-",K84)-4),0.5),0)</f>
        <v>0</v>
      </c>
      <c r="X84" s="86" t="n">
        <f aca="false">IF(COUNTIF(L84,"*")=1,MROUND(MID(L84,FIND("PVC-",L84)+4,FIND("x",L84)-FIND("PVC-",L84)-4),0.5),0)</f>
        <v>0</v>
      </c>
      <c r="Y84" s="0" t="str">
        <f aca="false">IF(COUNTIF(I84,"*")=1,I84,"")</f>
        <v/>
      </c>
      <c r="Z84" s="0" t="str">
        <f aca="false">IF(COUNTIF(J84,"*")=1,J84,"")</f>
        <v/>
      </c>
      <c r="AA84" s="0" t="str">
        <f aca="false">IF(COUNTIF(K84,"*")=1,K84,"")</f>
        <v/>
      </c>
      <c r="AB84" s="0" t="str">
        <f aca="false">IF(COUNTIF(L84,"*")=1,L84,"")</f>
        <v/>
      </c>
      <c r="AC84" s="0" t="n">
        <f aca="false">COUNTIF(K84:L84,"*")</f>
        <v>0</v>
      </c>
      <c r="AD84" s="0" t="n">
        <f aca="false">COUNTIF(I84:J84,"*")</f>
        <v>0</v>
      </c>
      <c r="AF84" s="16"/>
      <c r="AG84" s="16"/>
      <c r="AH84" s="16"/>
      <c r="AI84" s="16"/>
      <c r="AJ84" s="16"/>
      <c r="AK84" s="16"/>
      <c r="AL84" s="24"/>
      <c r="AM84" s="25"/>
      <c r="AN84" s="25"/>
      <c r="AO84" s="25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</row>
    <row r="85" customFormat="false" ht="13.2" hidden="false" customHeight="false" outlineLevel="0" collapsed="false">
      <c r="A85" s="75" t="str">
        <f aca="false">IF(COUNTIF(C85,"&gt;0"),A84+1," ")</f>
        <v> </v>
      </c>
      <c r="B85" s="76"/>
      <c r="C85" s="77"/>
      <c r="D85" s="77"/>
      <c r="E85" s="77"/>
      <c r="F85" s="78" t="str">
        <f aca="false">IF(IF($C$20="Да",C85-W85-X85,C85)+IF($C$21="Да",1*AC85,0)=0," ",IF($C$20="Да",C85-W85-X85,C85)+IF($C$21="Да",1*AC85,0))</f>
        <v> </v>
      </c>
      <c r="G85" s="78" t="str">
        <f aca="false">IF(IF($C$20="Да",D85-U85-V85,D85)+IF($C$21="Да",1*AD85,0)=0," ",IF($C$20="Да",D85-U85-V85,D85)+IF($C$21="Да",1*AD85,0))</f>
        <v> </v>
      </c>
      <c r="H85" s="79"/>
      <c r="I85" s="80"/>
      <c r="J85" s="81"/>
      <c r="K85" s="82"/>
      <c r="L85" s="83"/>
      <c r="M85" s="84"/>
      <c r="N85" s="84"/>
      <c r="O85" s="84"/>
      <c r="P85" s="84"/>
      <c r="Q85" s="84"/>
      <c r="R85" s="84"/>
      <c r="S85" s="85"/>
      <c r="T85" s="0"/>
      <c r="U85" s="86" t="n">
        <f aca="false">IF(COUNTIF(I85,"*")=1,MROUND(MID(I85,FIND("PVC-",I85)+4,FIND("x",I85)-FIND("PVC-",I85)-4),0.5),0)</f>
        <v>0</v>
      </c>
      <c r="V85" s="86" t="n">
        <f aca="false">IF(COUNTIF(J85,"*")=1,MROUND(MID(J85,FIND("PVC-",J85)+4,FIND("x",J85)-FIND("PVC-",J85)-4),0.5),0)</f>
        <v>0</v>
      </c>
      <c r="W85" s="86" t="n">
        <f aca="false">IF(COUNTIF(K85,"*")=1,MROUND(MID(K85,FIND("PVC-",K85)+4,FIND("x",K85)-FIND("PVC-",K85)-4),0.5),0)</f>
        <v>0</v>
      </c>
      <c r="X85" s="86" t="n">
        <f aca="false">IF(COUNTIF(L85,"*")=1,MROUND(MID(L85,FIND("PVC-",L85)+4,FIND("x",L85)-FIND("PVC-",L85)-4),0.5),0)</f>
        <v>0</v>
      </c>
      <c r="Y85" s="0" t="str">
        <f aca="false">IF(COUNTIF(I85,"*")=1,I85,"")</f>
        <v/>
      </c>
      <c r="Z85" s="0" t="str">
        <f aca="false">IF(COUNTIF(J85,"*")=1,J85,"")</f>
        <v/>
      </c>
      <c r="AA85" s="0" t="str">
        <f aca="false">IF(COUNTIF(K85,"*")=1,K85,"")</f>
        <v/>
      </c>
      <c r="AB85" s="0" t="str">
        <f aca="false">IF(COUNTIF(L85,"*")=1,L85,"")</f>
        <v/>
      </c>
      <c r="AC85" s="0" t="n">
        <f aca="false">COUNTIF(K85:L85,"*")</f>
        <v>0</v>
      </c>
      <c r="AD85" s="0" t="n">
        <f aca="false">COUNTIF(I85:J85,"*")</f>
        <v>0</v>
      </c>
      <c r="AF85" s="16"/>
      <c r="AG85" s="16"/>
      <c r="AH85" s="16"/>
      <c r="AI85" s="16"/>
      <c r="AJ85" s="16"/>
      <c r="AK85" s="16"/>
      <c r="AL85" s="24"/>
      <c r="AM85" s="25"/>
      <c r="AN85" s="25"/>
      <c r="AO85" s="25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</row>
    <row r="86" customFormat="false" ht="13.2" hidden="false" customHeight="false" outlineLevel="0" collapsed="false">
      <c r="A86" s="75" t="str">
        <f aca="false">IF(COUNTIF(C86,"&gt;0"),A85+1," ")</f>
        <v> </v>
      </c>
      <c r="B86" s="76"/>
      <c r="C86" s="77"/>
      <c r="D86" s="77"/>
      <c r="E86" s="77"/>
      <c r="F86" s="78" t="str">
        <f aca="false">IF(IF($C$20="Да",C86-W86-X86,C86)+IF($C$21="Да",1*AC86,0)=0," ",IF($C$20="Да",C86-W86-X86,C86)+IF($C$21="Да",1*AC86,0))</f>
        <v> </v>
      </c>
      <c r="G86" s="78" t="str">
        <f aca="false">IF(IF($C$20="Да",D86-U86-V86,D86)+IF($C$21="Да",1*AD86,0)=0," ",IF($C$20="Да",D86-U86-V86,D86)+IF($C$21="Да",1*AD86,0))</f>
        <v> </v>
      </c>
      <c r="H86" s="79"/>
      <c r="I86" s="80"/>
      <c r="J86" s="81"/>
      <c r="K86" s="82"/>
      <c r="L86" s="83"/>
      <c r="M86" s="84"/>
      <c r="N86" s="84"/>
      <c r="O86" s="84"/>
      <c r="P86" s="84"/>
      <c r="Q86" s="84"/>
      <c r="R86" s="84"/>
      <c r="S86" s="85"/>
      <c r="T86" s="0"/>
      <c r="U86" s="86" t="n">
        <f aca="false">IF(COUNTIF(I86,"*")=1,MROUND(MID(I86,FIND("PVC-",I86)+4,FIND("x",I86)-FIND("PVC-",I86)-4),0.5),0)</f>
        <v>0</v>
      </c>
      <c r="V86" s="86" t="n">
        <f aca="false">IF(COUNTIF(J86,"*")=1,MROUND(MID(J86,FIND("PVC-",J86)+4,FIND("x",J86)-FIND("PVC-",J86)-4),0.5),0)</f>
        <v>0</v>
      </c>
      <c r="W86" s="86" t="n">
        <f aca="false">IF(COUNTIF(K86,"*")=1,MROUND(MID(K86,FIND("PVC-",K86)+4,FIND("x",K86)-FIND("PVC-",K86)-4),0.5),0)</f>
        <v>0</v>
      </c>
      <c r="X86" s="86" t="n">
        <f aca="false">IF(COUNTIF(L86,"*")=1,MROUND(MID(L86,FIND("PVC-",L86)+4,FIND("x",L86)-FIND("PVC-",L86)-4),0.5),0)</f>
        <v>0</v>
      </c>
      <c r="Y86" s="0" t="str">
        <f aca="false">IF(COUNTIF(I86,"*")=1,I86,"")</f>
        <v/>
      </c>
      <c r="Z86" s="0" t="str">
        <f aca="false">IF(COUNTIF(J86,"*")=1,J86,"")</f>
        <v/>
      </c>
      <c r="AA86" s="0" t="str">
        <f aca="false">IF(COUNTIF(K86,"*")=1,K86,"")</f>
        <v/>
      </c>
      <c r="AB86" s="0" t="str">
        <f aca="false">IF(COUNTIF(L86,"*")=1,L86,"")</f>
        <v/>
      </c>
      <c r="AC86" s="0" t="n">
        <f aca="false">COUNTIF(K86:L86,"*")</f>
        <v>0</v>
      </c>
      <c r="AD86" s="0" t="n">
        <f aca="false">COUNTIF(I86:J86,"*")</f>
        <v>0</v>
      </c>
      <c r="AF86" s="16"/>
      <c r="AG86" s="16"/>
      <c r="AH86" s="16"/>
      <c r="AI86" s="16"/>
      <c r="AJ86" s="16"/>
      <c r="AK86" s="16"/>
      <c r="AL86" s="24"/>
      <c r="AM86" s="25"/>
      <c r="AN86" s="25"/>
      <c r="AO86" s="25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</row>
    <row r="87" customFormat="false" ht="13.2" hidden="false" customHeight="false" outlineLevel="0" collapsed="false">
      <c r="A87" s="75" t="str">
        <f aca="false">IF(COUNTIF(C87,"&gt;0"),A86+1," ")</f>
        <v> </v>
      </c>
      <c r="B87" s="76"/>
      <c r="C87" s="77"/>
      <c r="D87" s="77"/>
      <c r="E87" s="77"/>
      <c r="F87" s="78" t="str">
        <f aca="false">IF(IF($C$20="Да",C87-W87-X87,C87)+IF($C$21="Да",1*AC87,0)=0," ",IF($C$20="Да",C87-W87-X87,C87)+IF($C$21="Да",1*AC87,0))</f>
        <v> </v>
      </c>
      <c r="G87" s="78" t="str">
        <f aca="false">IF(IF($C$20="Да",D87-U87-V87,D87)+IF($C$21="Да",1*AD87,0)=0," ",IF($C$20="Да",D87-U87-V87,D87)+IF($C$21="Да",1*AD87,0))</f>
        <v> </v>
      </c>
      <c r="H87" s="79"/>
      <c r="I87" s="80"/>
      <c r="J87" s="81"/>
      <c r="K87" s="82"/>
      <c r="L87" s="83"/>
      <c r="M87" s="84"/>
      <c r="N87" s="84"/>
      <c r="O87" s="84"/>
      <c r="P87" s="84"/>
      <c r="Q87" s="84"/>
      <c r="R87" s="84"/>
      <c r="S87" s="85"/>
      <c r="T87" s="0"/>
      <c r="U87" s="86" t="n">
        <f aca="false">IF(COUNTIF(I87,"*")=1,MROUND(MID(I87,FIND("PVC-",I87)+4,FIND("x",I87)-FIND("PVC-",I87)-4),0.5),0)</f>
        <v>0</v>
      </c>
      <c r="V87" s="86" t="n">
        <f aca="false">IF(COUNTIF(J87,"*")=1,MROUND(MID(J87,FIND("PVC-",J87)+4,FIND("x",J87)-FIND("PVC-",J87)-4),0.5),0)</f>
        <v>0</v>
      </c>
      <c r="W87" s="86" t="n">
        <f aca="false">IF(COUNTIF(K87,"*")=1,MROUND(MID(K87,FIND("PVC-",K87)+4,FIND("x",K87)-FIND("PVC-",K87)-4),0.5),0)</f>
        <v>0</v>
      </c>
      <c r="X87" s="86" t="n">
        <f aca="false">IF(COUNTIF(L87,"*")=1,MROUND(MID(L87,FIND("PVC-",L87)+4,FIND("x",L87)-FIND("PVC-",L87)-4),0.5),0)</f>
        <v>0</v>
      </c>
      <c r="Y87" s="0" t="str">
        <f aca="false">IF(COUNTIF(I87,"*")=1,I87,"")</f>
        <v/>
      </c>
      <c r="Z87" s="0" t="str">
        <f aca="false">IF(COUNTIF(J87,"*")=1,J87,"")</f>
        <v/>
      </c>
      <c r="AA87" s="0" t="str">
        <f aca="false">IF(COUNTIF(K87,"*")=1,K87,"")</f>
        <v/>
      </c>
      <c r="AB87" s="0" t="str">
        <f aca="false">IF(COUNTIF(L87,"*")=1,L87,"")</f>
        <v/>
      </c>
      <c r="AC87" s="0" t="n">
        <f aca="false">COUNTIF(K87:L87,"*")</f>
        <v>0</v>
      </c>
      <c r="AD87" s="0" t="n">
        <f aca="false">COUNTIF(I87:J87,"*")</f>
        <v>0</v>
      </c>
      <c r="AF87" s="16"/>
      <c r="AG87" s="16"/>
      <c r="AH87" s="16"/>
      <c r="AI87" s="16"/>
      <c r="AJ87" s="16"/>
      <c r="AK87" s="16"/>
      <c r="AL87" s="24"/>
      <c r="AM87" s="25"/>
      <c r="AN87" s="25"/>
      <c r="AO87" s="25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</row>
    <row r="88" customFormat="false" ht="13.2" hidden="false" customHeight="false" outlineLevel="0" collapsed="false">
      <c r="A88" s="75" t="str">
        <f aca="false">IF(COUNTIF(C88,"&gt;0"),A87+1," ")</f>
        <v> </v>
      </c>
      <c r="B88" s="76"/>
      <c r="C88" s="77"/>
      <c r="D88" s="77"/>
      <c r="E88" s="77"/>
      <c r="F88" s="78" t="str">
        <f aca="false">IF(IF($C$20="Да",C88-W88-X88,C88)+IF($C$21="Да",1*AC88,0)=0," ",IF($C$20="Да",C88-W88-X88,C88)+IF($C$21="Да",1*AC88,0))</f>
        <v> </v>
      </c>
      <c r="G88" s="78" t="str">
        <f aca="false">IF(IF($C$20="Да",D88-U88-V88,D88)+IF($C$21="Да",1*AD88,0)=0," ",IF($C$20="Да",D88-U88-V88,D88)+IF($C$21="Да",1*AD88,0))</f>
        <v> </v>
      </c>
      <c r="H88" s="79"/>
      <c r="I88" s="80"/>
      <c r="J88" s="81"/>
      <c r="K88" s="82"/>
      <c r="L88" s="83"/>
      <c r="M88" s="84"/>
      <c r="N88" s="84"/>
      <c r="O88" s="84"/>
      <c r="P88" s="84"/>
      <c r="Q88" s="84"/>
      <c r="R88" s="84"/>
      <c r="S88" s="85"/>
      <c r="T88" s="0"/>
      <c r="U88" s="86" t="n">
        <f aca="false">IF(COUNTIF(I88,"*")=1,MROUND(MID(I88,FIND("PVC-",I88)+4,FIND("x",I88)-FIND("PVC-",I88)-4),0.5),0)</f>
        <v>0</v>
      </c>
      <c r="V88" s="86" t="n">
        <f aca="false">IF(COUNTIF(J88,"*")=1,MROUND(MID(J88,FIND("PVC-",J88)+4,FIND("x",J88)-FIND("PVC-",J88)-4),0.5),0)</f>
        <v>0</v>
      </c>
      <c r="W88" s="86" t="n">
        <f aca="false">IF(COUNTIF(K88,"*")=1,MROUND(MID(K88,FIND("PVC-",K88)+4,FIND("x",K88)-FIND("PVC-",K88)-4),0.5),0)</f>
        <v>0</v>
      </c>
      <c r="X88" s="86" t="n">
        <f aca="false">IF(COUNTIF(L88,"*")=1,MROUND(MID(L88,FIND("PVC-",L88)+4,FIND("x",L88)-FIND("PVC-",L88)-4),0.5),0)</f>
        <v>0</v>
      </c>
      <c r="Y88" s="0" t="str">
        <f aca="false">IF(COUNTIF(I88,"*")=1,I88,"")</f>
        <v/>
      </c>
      <c r="Z88" s="0" t="str">
        <f aca="false">IF(COUNTIF(J88,"*")=1,J88,"")</f>
        <v/>
      </c>
      <c r="AA88" s="0" t="str">
        <f aca="false">IF(COUNTIF(K88,"*")=1,K88,"")</f>
        <v/>
      </c>
      <c r="AB88" s="0" t="str">
        <f aca="false">IF(COUNTIF(L88,"*")=1,L88,"")</f>
        <v/>
      </c>
      <c r="AC88" s="0" t="n">
        <f aca="false">COUNTIF(K88:L88,"*")</f>
        <v>0</v>
      </c>
      <c r="AD88" s="0" t="n">
        <f aca="false">COUNTIF(I88:J88,"*")</f>
        <v>0</v>
      </c>
      <c r="AF88" s="16"/>
      <c r="AG88" s="16"/>
      <c r="AH88" s="16"/>
      <c r="AI88" s="16"/>
      <c r="AJ88" s="16"/>
      <c r="AK88" s="16"/>
      <c r="AL88" s="24"/>
      <c r="AM88" s="25"/>
      <c r="AN88" s="25"/>
      <c r="AO88" s="25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</row>
    <row r="89" customFormat="false" ht="13.2" hidden="false" customHeight="false" outlineLevel="0" collapsed="false">
      <c r="A89" s="75" t="str">
        <f aca="false">IF(COUNTIF(C89,"&gt;0"),A88+1," ")</f>
        <v> </v>
      </c>
      <c r="B89" s="76"/>
      <c r="C89" s="77"/>
      <c r="D89" s="77"/>
      <c r="E89" s="77"/>
      <c r="F89" s="78" t="str">
        <f aca="false">IF(IF($C$20="Да",C89-W89-X89,C89)+IF($C$21="Да",1*AC89,0)=0," ",IF($C$20="Да",C89-W89-X89,C89)+IF($C$21="Да",1*AC89,0))</f>
        <v> </v>
      </c>
      <c r="G89" s="78" t="str">
        <f aca="false">IF(IF($C$20="Да",D89-U89-V89,D89)+IF($C$21="Да",1*AD89,0)=0," ",IF($C$20="Да",D89-U89-V89,D89)+IF($C$21="Да",1*AD89,0))</f>
        <v> </v>
      </c>
      <c r="H89" s="79"/>
      <c r="I89" s="80"/>
      <c r="J89" s="81"/>
      <c r="K89" s="82"/>
      <c r="L89" s="83"/>
      <c r="M89" s="84"/>
      <c r="N89" s="84"/>
      <c r="O89" s="84"/>
      <c r="P89" s="84"/>
      <c r="Q89" s="84"/>
      <c r="R89" s="84"/>
      <c r="S89" s="85"/>
      <c r="T89" s="0"/>
      <c r="U89" s="86" t="n">
        <f aca="false">IF(COUNTIF(I89,"*")=1,MROUND(MID(I89,FIND("PVC-",I89)+4,FIND("x",I89)-FIND("PVC-",I89)-4),0.5),0)</f>
        <v>0</v>
      </c>
      <c r="V89" s="86" t="n">
        <f aca="false">IF(COUNTIF(J89,"*")=1,MROUND(MID(J89,FIND("PVC-",J89)+4,FIND("x",J89)-FIND("PVC-",J89)-4),0.5),0)</f>
        <v>0</v>
      </c>
      <c r="W89" s="86" t="n">
        <f aca="false">IF(COUNTIF(K89,"*")=1,MROUND(MID(K89,FIND("PVC-",K89)+4,FIND("x",K89)-FIND("PVC-",K89)-4),0.5),0)</f>
        <v>0</v>
      </c>
      <c r="X89" s="86" t="n">
        <f aca="false">IF(COUNTIF(L89,"*")=1,MROUND(MID(L89,FIND("PVC-",L89)+4,FIND("x",L89)-FIND("PVC-",L89)-4),0.5),0)</f>
        <v>0</v>
      </c>
      <c r="Y89" s="0" t="str">
        <f aca="false">IF(COUNTIF(I89,"*")=1,I89,"")</f>
        <v/>
      </c>
      <c r="Z89" s="0" t="str">
        <f aca="false">IF(COUNTIF(J89,"*")=1,J89,"")</f>
        <v/>
      </c>
      <c r="AA89" s="0" t="str">
        <f aca="false">IF(COUNTIF(K89,"*")=1,K89,"")</f>
        <v/>
      </c>
      <c r="AB89" s="0" t="str">
        <f aca="false">IF(COUNTIF(L89,"*")=1,L89,"")</f>
        <v/>
      </c>
      <c r="AC89" s="0" t="n">
        <f aca="false">COUNTIF(K89:L89,"*")</f>
        <v>0</v>
      </c>
      <c r="AD89" s="0" t="n">
        <f aca="false">COUNTIF(I89:J89,"*")</f>
        <v>0</v>
      </c>
      <c r="AF89" s="16"/>
      <c r="AG89" s="16"/>
      <c r="AH89" s="16"/>
      <c r="AI89" s="16"/>
      <c r="AJ89" s="16"/>
      <c r="AK89" s="16"/>
      <c r="AL89" s="24"/>
      <c r="AM89" s="25"/>
      <c r="AN89" s="25"/>
      <c r="AO89" s="25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</row>
    <row r="90" customFormat="false" ht="13.2" hidden="false" customHeight="false" outlineLevel="0" collapsed="false">
      <c r="A90" s="75" t="str">
        <f aca="false">IF(COUNTIF(C90,"&gt;0"),A89+1," ")</f>
        <v> </v>
      </c>
      <c r="B90" s="76"/>
      <c r="C90" s="77"/>
      <c r="D90" s="77"/>
      <c r="E90" s="77"/>
      <c r="F90" s="78" t="str">
        <f aca="false">IF(IF($C$20="Да",C90-W90-X90,C90)+IF($C$21="Да",1*AC90,0)=0," ",IF($C$20="Да",C90-W90-X90,C90)+IF($C$21="Да",1*AC90,0))</f>
        <v> </v>
      </c>
      <c r="G90" s="78" t="str">
        <f aca="false">IF(IF($C$20="Да",D90-U90-V90,D90)+IF($C$21="Да",1*AD90,0)=0," ",IF($C$20="Да",D90-U90-V90,D90)+IF($C$21="Да",1*AD90,0))</f>
        <v> </v>
      </c>
      <c r="H90" s="79"/>
      <c r="I90" s="80"/>
      <c r="J90" s="81"/>
      <c r="K90" s="82"/>
      <c r="L90" s="83"/>
      <c r="M90" s="84"/>
      <c r="N90" s="84"/>
      <c r="O90" s="84"/>
      <c r="P90" s="84"/>
      <c r="Q90" s="84"/>
      <c r="R90" s="84"/>
      <c r="S90" s="85"/>
      <c r="T90" s="0"/>
      <c r="U90" s="86" t="n">
        <f aca="false">IF(COUNTIF(I90,"*")=1,MROUND(MID(I90,FIND("PVC-",I90)+4,FIND("x",I90)-FIND("PVC-",I90)-4),0.5),0)</f>
        <v>0</v>
      </c>
      <c r="V90" s="86" t="n">
        <f aca="false">IF(COUNTIF(J90,"*")=1,MROUND(MID(J90,FIND("PVC-",J90)+4,FIND("x",J90)-FIND("PVC-",J90)-4),0.5),0)</f>
        <v>0</v>
      </c>
      <c r="W90" s="86" t="n">
        <f aca="false">IF(COUNTIF(K90,"*")=1,MROUND(MID(K90,FIND("PVC-",K90)+4,FIND("x",K90)-FIND("PVC-",K90)-4),0.5),0)</f>
        <v>0</v>
      </c>
      <c r="X90" s="86" t="n">
        <f aca="false">IF(COUNTIF(L90,"*")=1,MROUND(MID(L90,FIND("PVC-",L90)+4,FIND("x",L90)-FIND("PVC-",L90)-4),0.5),0)</f>
        <v>0</v>
      </c>
      <c r="Y90" s="0" t="str">
        <f aca="false">IF(COUNTIF(I90,"*")=1,I90,"")</f>
        <v/>
      </c>
      <c r="Z90" s="0" t="str">
        <f aca="false">IF(COUNTIF(J90,"*")=1,J90,"")</f>
        <v/>
      </c>
      <c r="AA90" s="0" t="str">
        <f aca="false">IF(COUNTIF(K90,"*")=1,K90,"")</f>
        <v/>
      </c>
      <c r="AB90" s="0" t="str">
        <f aca="false">IF(COUNTIF(L90,"*")=1,L90,"")</f>
        <v/>
      </c>
      <c r="AC90" s="0" t="n">
        <f aca="false">COUNTIF(K90:L90,"*")</f>
        <v>0</v>
      </c>
      <c r="AD90" s="0" t="n">
        <f aca="false">COUNTIF(I90:J90,"*")</f>
        <v>0</v>
      </c>
      <c r="AF90" s="16"/>
      <c r="AG90" s="16"/>
      <c r="AH90" s="16"/>
      <c r="AI90" s="16"/>
      <c r="AJ90" s="16"/>
      <c r="AK90" s="16"/>
      <c r="AL90" s="24"/>
      <c r="AM90" s="25"/>
      <c r="AN90" s="25"/>
      <c r="AO90" s="25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</row>
    <row r="91" customFormat="false" ht="13.2" hidden="false" customHeight="false" outlineLevel="0" collapsed="false">
      <c r="A91" s="75" t="str">
        <f aca="false">IF(COUNTIF(C91,"&gt;0"),A90+1," ")</f>
        <v> </v>
      </c>
      <c r="B91" s="76"/>
      <c r="C91" s="77"/>
      <c r="D91" s="77"/>
      <c r="E91" s="77"/>
      <c r="F91" s="78" t="str">
        <f aca="false">IF(IF($C$20="Да",C91-W91-X91,C91)+IF($C$21="Да",1*AC91,0)=0," ",IF($C$20="Да",C91-W91-X91,C91)+IF($C$21="Да",1*AC91,0))</f>
        <v> </v>
      </c>
      <c r="G91" s="78" t="str">
        <f aca="false">IF(IF($C$20="Да",D91-U91-V91,D91)+IF($C$21="Да",1*AD91,0)=0," ",IF($C$20="Да",D91-U91-V91,D91)+IF($C$21="Да",1*AD91,0))</f>
        <v> </v>
      </c>
      <c r="H91" s="79"/>
      <c r="I91" s="80"/>
      <c r="J91" s="81"/>
      <c r="K91" s="82"/>
      <c r="L91" s="83"/>
      <c r="M91" s="84"/>
      <c r="N91" s="84"/>
      <c r="O91" s="84"/>
      <c r="P91" s="84"/>
      <c r="Q91" s="84"/>
      <c r="R91" s="84"/>
      <c r="S91" s="85"/>
      <c r="T91" s="0"/>
      <c r="U91" s="86" t="n">
        <f aca="false">IF(COUNTIF(I91,"*")=1,MROUND(MID(I91,FIND("PVC-",I91)+4,FIND("x",I91)-FIND("PVC-",I91)-4),0.5),0)</f>
        <v>0</v>
      </c>
      <c r="V91" s="86" t="n">
        <f aca="false">IF(COUNTIF(J91,"*")=1,MROUND(MID(J91,FIND("PVC-",J91)+4,FIND("x",J91)-FIND("PVC-",J91)-4),0.5),0)</f>
        <v>0</v>
      </c>
      <c r="W91" s="86" t="n">
        <f aca="false">IF(COUNTIF(K91,"*")=1,MROUND(MID(K91,FIND("PVC-",K91)+4,FIND("x",K91)-FIND("PVC-",K91)-4),0.5),0)</f>
        <v>0</v>
      </c>
      <c r="X91" s="86" t="n">
        <f aca="false">IF(COUNTIF(L91,"*")=1,MROUND(MID(L91,FIND("PVC-",L91)+4,FIND("x",L91)-FIND("PVC-",L91)-4),0.5),0)</f>
        <v>0</v>
      </c>
      <c r="Y91" s="0" t="str">
        <f aca="false">IF(COUNTIF(I91,"*")=1,I91,"")</f>
        <v/>
      </c>
      <c r="Z91" s="0" t="str">
        <f aca="false">IF(COUNTIF(J91,"*")=1,J91,"")</f>
        <v/>
      </c>
      <c r="AA91" s="0" t="str">
        <f aca="false">IF(COUNTIF(K91,"*")=1,K91,"")</f>
        <v/>
      </c>
      <c r="AB91" s="0" t="str">
        <f aca="false">IF(COUNTIF(L91,"*")=1,L91,"")</f>
        <v/>
      </c>
      <c r="AC91" s="0" t="n">
        <f aca="false">COUNTIF(K91:L91,"*")</f>
        <v>0</v>
      </c>
      <c r="AD91" s="0" t="n">
        <f aca="false">COUNTIF(I91:J91,"*")</f>
        <v>0</v>
      </c>
      <c r="AF91" s="16"/>
      <c r="AG91" s="16"/>
      <c r="AH91" s="16"/>
      <c r="AI91" s="16"/>
      <c r="AJ91" s="16"/>
      <c r="AK91" s="16"/>
      <c r="AL91" s="24"/>
      <c r="AM91" s="25"/>
      <c r="AN91" s="25"/>
      <c r="AO91" s="25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</row>
    <row r="92" customFormat="false" ht="13.2" hidden="false" customHeight="false" outlineLevel="0" collapsed="false">
      <c r="A92" s="75" t="str">
        <f aca="false">IF(COUNTIF(C92,"&gt;0"),A91+1," ")</f>
        <v> </v>
      </c>
      <c r="B92" s="76"/>
      <c r="C92" s="77"/>
      <c r="D92" s="77"/>
      <c r="E92" s="77"/>
      <c r="F92" s="78" t="str">
        <f aca="false">IF(IF($C$20="Да",C92-W92-X92,C92)+IF($C$21="Да",1*AC92,0)=0," ",IF($C$20="Да",C92-W92-X92,C92)+IF($C$21="Да",1*AC92,0))</f>
        <v> </v>
      </c>
      <c r="G92" s="78" t="str">
        <f aca="false">IF(IF($C$20="Да",D92-U92-V92,D92)+IF($C$21="Да",1*AD92,0)=0," ",IF($C$20="Да",D92-U92-V92,D92)+IF($C$21="Да",1*AD92,0))</f>
        <v> </v>
      </c>
      <c r="H92" s="79"/>
      <c r="I92" s="80"/>
      <c r="J92" s="81"/>
      <c r="K92" s="82"/>
      <c r="L92" s="83"/>
      <c r="M92" s="84"/>
      <c r="N92" s="84"/>
      <c r="O92" s="84"/>
      <c r="P92" s="84"/>
      <c r="Q92" s="84"/>
      <c r="R92" s="84"/>
      <c r="S92" s="85"/>
      <c r="T92" s="0"/>
      <c r="U92" s="86" t="n">
        <f aca="false">IF(COUNTIF(I92,"*")=1,MROUND(MID(I92,FIND("PVC-",I92)+4,FIND("x",I92)-FIND("PVC-",I92)-4),0.5),0)</f>
        <v>0</v>
      </c>
      <c r="V92" s="86" t="n">
        <f aca="false">IF(COUNTIF(J92,"*")=1,MROUND(MID(J92,FIND("PVC-",J92)+4,FIND("x",J92)-FIND("PVC-",J92)-4),0.5),0)</f>
        <v>0</v>
      </c>
      <c r="W92" s="86" t="n">
        <f aca="false">IF(COUNTIF(K92,"*")=1,MROUND(MID(K92,FIND("PVC-",K92)+4,FIND("x",K92)-FIND("PVC-",K92)-4),0.5),0)</f>
        <v>0</v>
      </c>
      <c r="X92" s="86" t="n">
        <f aca="false">IF(COUNTIF(L92,"*")=1,MROUND(MID(L92,FIND("PVC-",L92)+4,FIND("x",L92)-FIND("PVC-",L92)-4),0.5),0)</f>
        <v>0</v>
      </c>
      <c r="Y92" s="0" t="str">
        <f aca="false">IF(COUNTIF(I92,"*")=1,I92,"")</f>
        <v/>
      </c>
      <c r="Z92" s="0" t="str">
        <f aca="false">IF(COUNTIF(J92,"*")=1,J92,"")</f>
        <v/>
      </c>
      <c r="AA92" s="0" t="str">
        <f aca="false">IF(COUNTIF(K92,"*")=1,K92,"")</f>
        <v/>
      </c>
      <c r="AB92" s="0" t="str">
        <f aca="false">IF(COUNTIF(L92,"*")=1,L92,"")</f>
        <v/>
      </c>
      <c r="AC92" s="0" t="n">
        <f aca="false">COUNTIF(K92:L92,"*")</f>
        <v>0</v>
      </c>
      <c r="AD92" s="0" t="n">
        <f aca="false">COUNTIF(I92:J92,"*")</f>
        <v>0</v>
      </c>
      <c r="AF92" s="16"/>
      <c r="AG92" s="16"/>
      <c r="AH92" s="16"/>
      <c r="AI92" s="16"/>
      <c r="AJ92" s="16"/>
      <c r="AK92" s="16"/>
      <c r="AL92" s="24"/>
      <c r="AM92" s="25"/>
      <c r="AN92" s="25"/>
      <c r="AO92" s="25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</row>
    <row r="93" customFormat="false" ht="13.2" hidden="false" customHeight="false" outlineLevel="0" collapsed="false">
      <c r="A93" s="75" t="str">
        <f aca="false">IF(COUNTIF(C93,"&gt;0"),A92+1," ")</f>
        <v> </v>
      </c>
      <c r="B93" s="76"/>
      <c r="C93" s="77"/>
      <c r="D93" s="77"/>
      <c r="E93" s="77"/>
      <c r="F93" s="78" t="str">
        <f aca="false">IF(IF($C$20="Да",C93-W93-X93,C93)+IF($C$21="Да",1*AC93,0)=0," ",IF($C$20="Да",C93-W93-X93,C93)+IF($C$21="Да",1*AC93,0))</f>
        <v> </v>
      </c>
      <c r="G93" s="78" t="str">
        <f aca="false">IF(IF($C$20="Да",D93-U93-V93,D93)+IF($C$21="Да",1*AD93,0)=0," ",IF($C$20="Да",D93-U93-V93,D93)+IF($C$21="Да",1*AD93,0))</f>
        <v> </v>
      </c>
      <c r="H93" s="79"/>
      <c r="I93" s="80"/>
      <c r="J93" s="81"/>
      <c r="K93" s="82"/>
      <c r="L93" s="83"/>
      <c r="M93" s="84"/>
      <c r="N93" s="84"/>
      <c r="O93" s="84"/>
      <c r="P93" s="84"/>
      <c r="Q93" s="84"/>
      <c r="R93" s="84"/>
      <c r="S93" s="85"/>
      <c r="T93" s="0"/>
      <c r="U93" s="86" t="n">
        <f aca="false">IF(COUNTIF(I93,"*")=1,MROUND(MID(I93,FIND("PVC-",I93)+4,FIND("x",I93)-FIND("PVC-",I93)-4),0.5),0)</f>
        <v>0</v>
      </c>
      <c r="V93" s="86" t="n">
        <f aca="false">IF(COUNTIF(J93,"*")=1,MROUND(MID(J93,FIND("PVC-",J93)+4,FIND("x",J93)-FIND("PVC-",J93)-4),0.5),0)</f>
        <v>0</v>
      </c>
      <c r="W93" s="86" t="n">
        <f aca="false">IF(COUNTIF(K93,"*")=1,MROUND(MID(K93,FIND("PVC-",K93)+4,FIND("x",K93)-FIND("PVC-",K93)-4),0.5),0)</f>
        <v>0</v>
      </c>
      <c r="X93" s="86" t="n">
        <f aca="false">IF(COUNTIF(L93,"*")=1,MROUND(MID(L93,FIND("PVC-",L93)+4,FIND("x",L93)-FIND("PVC-",L93)-4),0.5),0)</f>
        <v>0</v>
      </c>
      <c r="Y93" s="0" t="str">
        <f aca="false">IF(COUNTIF(I93,"*")=1,I93,"")</f>
        <v/>
      </c>
      <c r="Z93" s="0" t="str">
        <f aca="false">IF(COUNTIF(J93,"*")=1,J93,"")</f>
        <v/>
      </c>
      <c r="AA93" s="0" t="str">
        <f aca="false">IF(COUNTIF(K93,"*")=1,K93,"")</f>
        <v/>
      </c>
      <c r="AB93" s="0" t="str">
        <f aca="false">IF(COUNTIF(L93,"*")=1,L93,"")</f>
        <v/>
      </c>
      <c r="AC93" s="0" t="n">
        <f aca="false">COUNTIF(K93:L93,"*")</f>
        <v>0</v>
      </c>
      <c r="AD93" s="0" t="n">
        <f aca="false">COUNTIF(I93:J93,"*")</f>
        <v>0</v>
      </c>
      <c r="AF93" s="16"/>
      <c r="AG93" s="16"/>
      <c r="AH93" s="16"/>
      <c r="AI93" s="16"/>
      <c r="AJ93" s="16"/>
      <c r="AK93" s="16"/>
      <c r="AL93" s="24"/>
      <c r="AM93" s="25"/>
      <c r="AN93" s="25"/>
      <c r="AO93" s="25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</row>
    <row r="94" customFormat="false" ht="13.2" hidden="false" customHeight="false" outlineLevel="0" collapsed="false">
      <c r="A94" s="75" t="str">
        <f aca="false">IF(COUNTIF(C94,"&gt;0"),A93+1," ")</f>
        <v> </v>
      </c>
      <c r="B94" s="76"/>
      <c r="C94" s="77"/>
      <c r="D94" s="77"/>
      <c r="E94" s="77"/>
      <c r="F94" s="78" t="str">
        <f aca="false">IF(IF($C$20="Да",C94-W94-X94,C94)+IF($C$21="Да",1*AC94,0)=0," ",IF($C$20="Да",C94-W94-X94,C94)+IF($C$21="Да",1*AC94,0))</f>
        <v> </v>
      </c>
      <c r="G94" s="78" t="str">
        <f aca="false">IF(IF($C$20="Да",D94-U94-V94,D94)+IF($C$21="Да",1*AD94,0)=0," ",IF($C$20="Да",D94-U94-V94,D94)+IF($C$21="Да",1*AD94,0))</f>
        <v> </v>
      </c>
      <c r="H94" s="79"/>
      <c r="I94" s="80"/>
      <c r="J94" s="81"/>
      <c r="K94" s="82"/>
      <c r="L94" s="83"/>
      <c r="M94" s="84"/>
      <c r="N94" s="84"/>
      <c r="O94" s="84"/>
      <c r="P94" s="84"/>
      <c r="Q94" s="84"/>
      <c r="R94" s="84"/>
      <c r="S94" s="85"/>
      <c r="T94" s="0"/>
      <c r="U94" s="86" t="n">
        <f aca="false">IF(COUNTIF(I94,"*")=1,MROUND(MID(I94,FIND("PVC-",I94)+4,FIND("x",I94)-FIND("PVC-",I94)-4),0.5),0)</f>
        <v>0</v>
      </c>
      <c r="V94" s="86" t="n">
        <f aca="false">IF(COUNTIF(J94,"*")=1,MROUND(MID(J94,FIND("PVC-",J94)+4,FIND("x",J94)-FIND("PVC-",J94)-4),0.5),0)</f>
        <v>0</v>
      </c>
      <c r="W94" s="86" t="n">
        <f aca="false">IF(COUNTIF(K94,"*")=1,MROUND(MID(K94,FIND("PVC-",K94)+4,FIND("x",K94)-FIND("PVC-",K94)-4),0.5),0)</f>
        <v>0</v>
      </c>
      <c r="X94" s="86" t="n">
        <f aca="false">IF(COUNTIF(L94,"*")=1,MROUND(MID(L94,FIND("PVC-",L94)+4,FIND("x",L94)-FIND("PVC-",L94)-4),0.5),0)</f>
        <v>0</v>
      </c>
      <c r="Y94" s="0" t="str">
        <f aca="false">IF(COUNTIF(I94,"*")=1,I94,"")</f>
        <v/>
      </c>
      <c r="Z94" s="0" t="str">
        <f aca="false">IF(COUNTIF(J94,"*")=1,J94,"")</f>
        <v/>
      </c>
      <c r="AA94" s="0" t="str">
        <f aca="false">IF(COUNTIF(K94,"*")=1,K94,"")</f>
        <v/>
      </c>
      <c r="AB94" s="0" t="str">
        <f aca="false">IF(COUNTIF(L94,"*")=1,L94,"")</f>
        <v/>
      </c>
      <c r="AC94" s="0" t="n">
        <f aca="false">COUNTIF(K94:L94,"*")</f>
        <v>0</v>
      </c>
      <c r="AD94" s="0" t="n">
        <f aca="false">COUNTIF(I94:J94,"*")</f>
        <v>0</v>
      </c>
      <c r="AF94" s="16"/>
      <c r="AG94" s="16"/>
      <c r="AH94" s="16"/>
      <c r="AI94" s="16"/>
      <c r="AJ94" s="16"/>
      <c r="AK94" s="16"/>
      <c r="AL94" s="24"/>
      <c r="AM94" s="25"/>
      <c r="AN94" s="25"/>
      <c r="AO94" s="25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</row>
    <row r="95" customFormat="false" ht="13.2" hidden="false" customHeight="false" outlineLevel="0" collapsed="false">
      <c r="A95" s="75" t="str">
        <f aca="false">IF(COUNTIF(C95,"&gt;0"),A94+1," ")</f>
        <v> </v>
      </c>
      <c r="B95" s="76"/>
      <c r="C95" s="77"/>
      <c r="D95" s="77"/>
      <c r="E95" s="77"/>
      <c r="F95" s="78" t="str">
        <f aca="false">IF(IF($C$20="Да",C95-W95-X95,C95)+IF($C$21="Да",1*AC95,0)=0," ",IF($C$20="Да",C95-W95-X95,C95)+IF($C$21="Да",1*AC95,0))</f>
        <v> </v>
      </c>
      <c r="G95" s="78" t="str">
        <f aca="false">IF(IF($C$20="Да",D95-U95-V95,D95)+IF($C$21="Да",1*AD95,0)=0," ",IF($C$20="Да",D95-U95-V95,D95)+IF($C$21="Да",1*AD95,0))</f>
        <v> </v>
      </c>
      <c r="H95" s="79"/>
      <c r="I95" s="80"/>
      <c r="J95" s="81"/>
      <c r="K95" s="82"/>
      <c r="L95" s="83"/>
      <c r="M95" s="84"/>
      <c r="N95" s="84"/>
      <c r="O95" s="84"/>
      <c r="P95" s="84"/>
      <c r="Q95" s="84"/>
      <c r="R95" s="84"/>
      <c r="S95" s="85"/>
      <c r="T95" s="0"/>
      <c r="U95" s="86" t="n">
        <f aca="false">IF(COUNTIF(I95,"*")=1,MROUND(MID(I95,FIND("PVC-",I95)+4,FIND("x",I95)-FIND("PVC-",I95)-4),0.5),0)</f>
        <v>0</v>
      </c>
      <c r="V95" s="86" t="n">
        <f aca="false">IF(COUNTIF(J95,"*")=1,MROUND(MID(J95,FIND("PVC-",J95)+4,FIND("x",J95)-FIND("PVC-",J95)-4),0.5),0)</f>
        <v>0</v>
      </c>
      <c r="W95" s="86" t="n">
        <f aca="false">IF(COUNTIF(K95,"*")=1,MROUND(MID(K95,FIND("PVC-",K95)+4,FIND("x",K95)-FIND("PVC-",K95)-4),0.5),0)</f>
        <v>0</v>
      </c>
      <c r="X95" s="86" t="n">
        <f aca="false">IF(COUNTIF(L95,"*")=1,MROUND(MID(L95,FIND("PVC-",L95)+4,FIND("x",L95)-FIND("PVC-",L95)-4),0.5),0)</f>
        <v>0</v>
      </c>
      <c r="Y95" s="0" t="str">
        <f aca="false">IF(COUNTIF(I95,"*")=1,I95,"")</f>
        <v/>
      </c>
      <c r="Z95" s="0" t="str">
        <f aca="false">IF(COUNTIF(J95,"*")=1,J95,"")</f>
        <v/>
      </c>
      <c r="AA95" s="0" t="str">
        <f aca="false">IF(COUNTIF(K95,"*")=1,K95,"")</f>
        <v/>
      </c>
      <c r="AB95" s="0" t="str">
        <f aca="false">IF(COUNTIF(L95,"*")=1,L95,"")</f>
        <v/>
      </c>
      <c r="AC95" s="0" t="n">
        <f aca="false">COUNTIF(K95:L95,"*")</f>
        <v>0</v>
      </c>
      <c r="AD95" s="0" t="n">
        <f aca="false">COUNTIF(I95:J95,"*")</f>
        <v>0</v>
      </c>
      <c r="AF95" s="16"/>
      <c r="AG95" s="16"/>
      <c r="AH95" s="16"/>
      <c r="AI95" s="16"/>
      <c r="AJ95" s="16"/>
      <c r="AK95" s="16"/>
      <c r="AL95" s="24"/>
      <c r="AM95" s="25"/>
      <c r="AN95" s="25"/>
      <c r="AO95" s="25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</row>
    <row r="96" customFormat="false" ht="13.2" hidden="false" customHeight="false" outlineLevel="0" collapsed="false">
      <c r="A96" s="75" t="str">
        <f aca="false">IF(COUNTIF(C96,"&gt;0"),A95+1," ")</f>
        <v> </v>
      </c>
      <c r="B96" s="76"/>
      <c r="C96" s="77"/>
      <c r="D96" s="77"/>
      <c r="E96" s="77"/>
      <c r="F96" s="78" t="str">
        <f aca="false">IF(IF($C$20="Да",C96-W96-X96,C96)+IF($C$21="Да",1*AC96,0)=0," ",IF($C$20="Да",C96-W96-X96,C96)+IF($C$21="Да",1*AC96,0))</f>
        <v> </v>
      </c>
      <c r="G96" s="78" t="str">
        <f aca="false">IF(IF($C$20="Да",D96-U96-V96,D96)+IF($C$21="Да",1*AD96,0)=0," ",IF($C$20="Да",D96-U96-V96,D96)+IF($C$21="Да",1*AD96,0))</f>
        <v> </v>
      </c>
      <c r="H96" s="79"/>
      <c r="I96" s="80"/>
      <c r="J96" s="81"/>
      <c r="K96" s="82"/>
      <c r="L96" s="83"/>
      <c r="M96" s="84"/>
      <c r="N96" s="84"/>
      <c r="O96" s="84"/>
      <c r="P96" s="84"/>
      <c r="Q96" s="84"/>
      <c r="R96" s="84"/>
      <c r="S96" s="85"/>
      <c r="T96" s="0"/>
      <c r="U96" s="86" t="n">
        <f aca="false">IF(COUNTIF(I96,"*")=1,MROUND(MID(I96,FIND("PVC-",I96)+4,FIND("x",I96)-FIND("PVC-",I96)-4),0.5),0)</f>
        <v>0</v>
      </c>
      <c r="V96" s="86" t="n">
        <f aca="false">IF(COUNTIF(J96,"*")=1,MROUND(MID(J96,FIND("PVC-",J96)+4,FIND("x",J96)-FIND("PVC-",J96)-4),0.5),0)</f>
        <v>0</v>
      </c>
      <c r="W96" s="86" t="n">
        <f aca="false">IF(COUNTIF(K96,"*")=1,MROUND(MID(K96,FIND("PVC-",K96)+4,FIND("x",K96)-FIND("PVC-",K96)-4),0.5),0)</f>
        <v>0</v>
      </c>
      <c r="X96" s="86" t="n">
        <f aca="false">IF(COUNTIF(L96,"*")=1,MROUND(MID(L96,FIND("PVC-",L96)+4,FIND("x",L96)-FIND("PVC-",L96)-4),0.5),0)</f>
        <v>0</v>
      </c>
      <c r="Y96" s="0" t="str">
        <f aca="false">IF(COUNTIF(I96,"*")=1,I96,"")</f>
        <v/>
      </c>
      <c r="Z96" s="0" t="str">
        <f aca="false">IF(COUNTIF(J96,"*")=1,J96,"")</f>
        <v/>
      </c>
      <c r="AA96" s="0" t="str">
        <f aca="false">IF(COUNTIF(K96,"*")=1,K96,"")</f>
        <v/>
      </c>
      <c r="AB96" s="0" t="str">
        <f aca="false">IF(COUNTIF(L96,"*")=1,L96,"")</f>
        <v/>
      </c>
      <c r="AC96" s="0" t="n">
        <f aca="false">COUNTIF(K96:L96,"*")</f>
        <v>0</v>
      </c>
      <c r="AD96" s="0" t="n">
        <f aca="false">COUNTIF(I96:J96,"*")</f>
        <v>0</v>
      </c>
      <c r="AF96" s="16"/>
      <c r="AG96" s="16"/>
      <c r="AH96" s="16"/>
      <c r="AI96" s="16"/>
      <c r="AJ96" s="16"/>
      <c r="AK96" s="16"/>
      <c r="AL96" s="24"/>
      <c r="AM96" s="25"/>
      <c r="AN96" s="25"/>
      <c r="AO96" s="25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</row>
    <row r="97" customFormat="false" ht="13.2" hidden="false" customHeight="false" outlineLevel="0" collapsed="false">
      <c r="A97" s="75" t="str">
        <f aca="false">IF(COUNTIF(C97,"&gt;0"),A96+1," ")</f>
        <v> </v>
      </c>
      <c r="B97" s="76"/>
      <c r="C97" s="77"/>
      <c r="D97" s="77"/>
      <c r="E97" s="77"/>
      <c r="F97" s="78" t="str">
        <f aca="false">IF(IF($C$20="Да",C97-W97-X97,C97)+IF($C$21="Да",1*AC97,0)=0," ",IF($C$20="Да",C97-W97-X97,C97)+IF($C$21="Да",1*AC97,0))</f>
        <v> </v>
      </c>
      <c r="G97" s="78" t="str">
        <f aca="false">IF(IF($C$20="Да",D97-U97-V97,D97)+IF($C$21="Да",1*AD97,0)=0," ",IF($C$20="Да",D97-U97-V97,D97)+IF($C$21="Да",1*AD97,0))</f>
        <v> </v>
      </c>
      <c r="H97" s="79"/>
      <c r="I97" s="80"/>
      <c r="J97" s="81"/>
      <c r="K97" s="82"/>
      <c r="L97" s="83"/>
      <c r="M97" s="84"/>
      <c r="N97" s="84"/>
      <c r="O97" s="84"/>
      <c r="P97" s="84"/>
      <c r="Q97" s="84"/>
      <c r="R97" s="84"/>
      <c r="S97" s="85"/>
      <c r="T97" s="0"/>
      <c r="U97" s="86" t="n">
        <f aca="false">IF(COUNTIF(I97,"*")=1,MROUND(MID(I97,FIND("PVC-",I97)+4,FIND("x",I97)-FIND("PVC-",I97)-4),0.5),0)</f>
        <v>0</v>
      </c>
      <c r="V97" s="86" t="n">
        <f aca="false">IF(COUNTIF(J97,"*")=1,MROUND(MID(J97,FIND("PVC-",J97)+4,FIND("x",J97)-FIND("PVC-",J97)-4),0.5),0)</f>
        <v>0</v>
      </c>
      <c r="W97" s="86" t="n">
        <f aca="false">IF(COUNTIF(K97,"*")=1,MROUND(MID(K97,FIND("PVC-",K97)+4,FIND("x",K97)-FIND("PVC-",K97)-4),0.5),0)</f>
        <v>0</v>
      </c>
      <c r="X97" s="86" t="n">
        <f aca="false">IF(COUNTIF(L97,"*")=1,MROUND(MID(L97,FIND("PVC-",L97)+4,FIND("x",L97)-FIND("PVC-",L97)-4),0.5),0)</f>
        <v>0</v>
      </c>
      <c r="Y97" s="0" t="str">
        <f aca="false">IF(COUNTIF(I97,"*")=1,I97,"")</f>
        <v/>
      </c>
      <c r="Z97" s="0" t="str">
        <f aca="false">IF(COUNTIF(J97,"*")=1,J97,"")</f>
        <v/>
      </c>
      <c r="AA97" s="0" t="str">
        <f aca="false">IF(COUNTIF(K97,"*")=1,K97,"")</f>
        <v/>
      </c>
      <c r="AB97" s="0" t="str">
        <f aca="false">IF(COUNTIF(L97,"*")=1,L97,"")</f>
        <v/>
      </c>
      <c r="AC97" s="0" t="n">
        <f aca="false">COUNTIF(K97:L97,"*")</f>
        <v>0</v>
      </c>
      <c r="AD97" s="0" t="n">
        <f aca="false">COUNTIF(I97:J97,"*")</f>
        <v>0</v>
      </c>
      <c r="AF97" s="16"/>
      <c r="AG97" s="16"/>
      <c r="AH97" s="16"/>
      <c r="AI97" s="16"/>
      <c r="AJ97" s="16"/>
      <c r="AK97" s="16"/>
      <c r="AL97" s="24"/>
      <c r="AM97" s="25"/>
      <c r="AN97" s="25"/>
      <c r="AO97" s="25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</row>
    <row r="98" customFormat="false" ht="13.2" hidden="false" customHeight="false" outlineLevel="0" collapsed="false">
      <c r="A98" s="75" t="str">
        <f aca="false">IF(COUNTIF(C98,"&gt;0"),A97+1," ")</f>
        <v> </v>
      </c>
      <c r="B98" s="76"/>
      <c r="C98" s="77"/>
      <c r="D98" s="77"/>
      <c r="E98" s="77"/>
      <c r="F98" s="78" t="str">
        <f aca="false">IF(IF($C$20="Да",C98-W98-X98,C98)+IF($C$21="Да",1*AC98,0)=0," ",IF($C$20="Да",C98-W98-X98,C98)+IF($C$21="Да",1*AC98,0))</f>
        <v> </v>
      </c>
      <c r="G98" s="78" t="str">
        <f aca="false">IF(IF($C$20="Да",D98-U98-V98,D98)+IF($C$21="Да",1*AD98,0)=0," ",IF($C$20="Да",D98-U98-V98,D98)+IF($C$21="Да",1*AD98,0))</f>
        <v> </v>
      </c>
      <c r="H98" s="79"/>
      <c r="I98" s="80"/>
      <c r="J98" s="81"/>
      <c r="K98" s="82"/>
      <c r="L98" s="83"/>
      <c r="M98" s="84"/>
      <c r="N98" s="84"/>
      <c r="O98" s="84"/>
      <c r="P98" s="84"/>
      <c r="Q98" s="84"/>
      <c r="R98" s="84"/>
      <c r="S98" s="85"/>
      <c r="T98" s="0"/>
      <c r="U98" s="86" t="n">
        <f aca="false">IF(COUNTIF(I98,"*")=1,MROUND(MID(I98,FIND("PVC-",I98)+4,FIND("x",I98)-FIND("PVC-",I98)-4),0.5),0)</f>
        <v>0</v>
      </c>
      <c r="V98" s="86" t="n">
        <f aca="false">IF(COUNTIF(J98,"*")=1,MROUND(MID(J98,FIND("PVC-",J98)+4,FIND("x",J98)-FIND("PVC-",J98)-4),0.5),0)</f>
        <v>0</v>
      </c>
      <c r="W98" s="86" t="n">
        <f aca="false">IF(COUNTIF(K98,"*")=1,MROUND(MID(K98,FIND("PVC-",K98)+4,FIND("x",K98)-FIND("PVC-",K98)-4),0.5),0)</f>
        <v>0</v>
      </c>
      <c r="X98" s="86" t="n">
        <f aca="false">IF(COUNTIF(L98,"*")=1,MROUND(MID(L98,FIND("PVC-",L98)+4,FIND("x",L98)-FIND("PVC-",L98)-4),0.5),0)</f>
        <v>0</v>
      </c>
      <c r="Y98" s="0" t="str">
        <f aca="false">IF(COUNTIF(I98,"*")=1,I98,"")</f>
        <v/>
      </c>
      <c r="Z98" s="0" t="str">
        <f aca="false">IF(COUNTIF(J98,"*")=1,J98,"")</f>
        <v/>
      </c>
      <c r="AA98" s="0" t="str">
        <f aca="false">IF(COUNTIF(K98,"*")=1,K98,"")</f>
        <v/>
      </c>
      <c r="AB98" s="0" t="str">
        <f aca="false">IF(COUNTIF(L98,"*")=1,L98,"")</f>
        <v/>
      </c>
      <c r="AC98" s="0" t="n">
        <f aca="false">COUNTIF(K98:L98,"*")</f>
        <v>0</v>
      </c>
      <c r="AD98" s="0" t="n">
        <f aca="false">COUNTIF(I98:J98,"*")</f>
        <v>0</v>
      </c>
      <c r="AF98" s="16"/>
      <c r="AG98" s="16"/>
      <c r="AH98" s="16"/>
      <c r="AI98" s="16"/>
      <c r="AJ98" s="16"/>
      <c r="AK98" s="16"/>
      <c r="AL98" s="24"/>
      <c r="AM98" s="25"/>
      <c r="AN98" s="25"/>
      <c r="AO98" s="25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customFormat="false" ht="13.2" hidden="false" customHeight="false" outlineLevel="0" collapsed="false">
      <c r="A99" s="75" t="str">
        <f aca="false">IF(COUNTIF(C99,"&gt;0"),A98+1," ")</f>
        <v> </v>
      </c>
      <c r="B99" s="76"/>
      <c r="C99" s="77"/>
      <c r="D99" s="77"/>
      <c r="E99" s="77"/>
      <c r="F99" s="78" t="str">
        <f aca="false">IF(IF($C$20="Да",C99-W99-X99,C99)+IF($C$21="Да",1*AC99,0)=0," ",IF($C$20="Да",C99-W99-X99,C99)+IF($C$21="Да",1*AC99,0))</f>
        <v> </v>
      </c>
      <c r="G99" s="78" t="str">
        <f aca="false">IF(IF($C$20="Да",D99-U99-V99,D99)+IF($C$21="Да",1*AD99,0)=0," ",IF($C$20="Да",D99-U99-V99,D99)+IF($C$21="Да",1*AD99,0))</f>
        <v> </v>
      </c>
      <c r="H99" s="79"/>
      <c r="I99" s="80"/>
      <c r="J99" s="81"/>
      <c r="K99" s="82"/>
      <c r="L99" s="83"/>
      <c r="M99" s="84"/>
      <c r="N99" s="84"/>
      <c r="O99" s="84"/>
      <c r="P99" s="84"/>
      <c r="Q99" s="84"/>
      <c r="R99" s="84"/>
      <c r="S99" s="85"/>
      <c r="T99" s="0"/>
      <c r="U99" s="86" t="n">
        <f aca="false">IF(COUNTIF(I99,"*")=1,MROUND(MID(I99,FIND("PVC-",I99)+4,FIND("x",I99)-FIND("PVC-",I99)-4),0.5),0)</f>
        <v>0</v>
      </c>
      <c r="V99" s="86" t="n">
        <f aca="false">IF(COUNTIF(J99,"*")=1,MROUND(MID(J99,FIND("PVC-",J99)+4,FIND("x",J99)-FIND("PVC-",J99)-4),0.5),0)</f>
        <v>0</v>
      </c>
      <c r="W99" s="86" t="n">
        <f aca="false">IF(COUNTIF(K99,"*")=1,MROUND(MID(K99,FIND("PVC-",K99)+4,FIND("x",K99)-FIND("PVC-",K99)-4),0.5),0)</f>
        <v>0</v>
      </c>
      <c r="X99" s="86" t="n">
        <f aca="false">IF(COUNTIF(L99,"*")=1,MROUND(MID(L99,FIND("PVC-",L99)+4,FIND("x",L99)-FIND("PVC-",L99)-4),0.5),0)</f>
        <v>0</v>
      </c>
      <c r="Y99" s="0" t="str">
        <f aca="false">IF(COUNTIF(I99,"*")=1,I99,"")</f>
        <v/>
      </c>
      <c r="Z99" s="0" t="str">
        <f aca="false">IF(COUNTIF(J99,"*")=1,J99,"")</f>
        <v/>
      </c>
      <c r="AA99" s="0" t="str">
        <f aca="false">IF(COUNTIF(K99,"*")=1,K99,"")</f>
        <v/>
      </c>
      <c r="AB99" s="0" t="str">
        <f aca="false">IF(COUNTIF(L99,"*")=1,L99,"")</f>
        <v/>
      </c>
      <c r="AC99" s="0" t="n">
        <f aca="false">COUNTIF(K99:L99,"*")</f>
        <v>0</v>
      </c>
      <c r="AD99" s="0" t="n">
        <f aca="false">COUNTIF(I99:J99,"*")</f>
        <v>0</v>
      </c>
      <c r="AF99" s="16"/>
      <c r="AG99" s="16"/>
      <c r="AH99" s="16"/>
      <c r="AI99" s="16"/>
      <c r="AJ99" s="16"/>
      <c r="AK99" s="16"/>
      <c r="AL99" s="24"/>
      <c r="AM99" s="25"/>
      <c r="AN99" s="25"/>
      <c r="AO99" s="25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</row>
    <row r="100" customFormat="false" ht="13.2" hidden="false" customHeight="false" outlineLevel="0" collapsed="false">
      <c r="A100" s="75" t="str">
        <f aca="false">IF(COUNTIF(C100,"&gt;0"),A99+1," ")</f>
        <v> </v>
      </c>
      <c r="B100" s="76"/>
      <c r="C100" s="77"/>
      <c r="D100" s="77"/>
      <c r="E100" s="77"/>
      <c r="F100" s="78" t="str">
        <f aca="false">IF(IF($C$20="Да",C100-W100-X100,C100)+IF($C$21="Да",1*AC100,0)=0," ",IF($C$20="Да",C100-W100-X100,C100)+IF($C$21="Да",1*AC100,0))</f>
        <v> </v>
      </c>
      <c r="G100" s="78" t="str">
        <f aca="false">IF(IF($C$20="Да",D100-U100-V100,D100)+IF($C$21="Да",1*AD100,0)=0," ",IF($C$20="Да",D100-U100-V100,D100)+IF($C$21="Да",1*AD100,0))</f>
        <v> </v>
      </c>
      <c r="H100" s="79"/>
      <c r="I100" s="80"/>
      <c r="J100" s="81"/>
      <c r="K100" s="82"/>
      <c r="L100" s="83"/>
      <c r="M100" s="84"/>
      <c r="N100" s="84"/>
      <c r="O100" s="84"/>
      <c r="P100" s="84"/>
      <c r="Q100" s="84"/>
      <c r="R100" s="84"/>
      <c r="S100" s="85"/>
      <c r="T100" s="0"/>
      <c r="U100" s="86" t="n">
        <f aca="false">IF(COUNTIF(I100,"*")=1,MROUND(MID(I100,FIND("PVC-",I100)+4,FIND("x",I100)-FIND("PVC-",I100)-4),0.5),0)</f>
        <v>0</v>
      </c>
      <c r="V100" s="86" t="n">
        <f aca="false">IF(COUNTIF(J100,"*")=1,MROUND(MID(J100,FIND("PVC-",J100)+4,FIND("x",J100)-FIND("PVC-",J100)-4),0.5),0)</f>
        <v>0</v>
      </c>
      <c r="W100" s="86" t="n">
        <f aca="false">IF(COUNTIF(K100,"*")=1,MROUND(MID(K100,FIND("PVC-",K100)+4,FIND("x",K100)-FIND("PVC-",K100)-4),0.5),0)</f>
        <v>0</v>
      </c>
      <c r="X100" s="86" t="n">
        <f aca="false">IF(COUNTIF(L100,"*")=1,MROUND(MID(L100,FIND("PVC-",L100)+4,FIND("x",L100)-FIND("PVC-",L100)-4),0.5),0)</f>
        <v>0</v>
      </c>
      <c r="Y100" s="0" t="str">
        <f aca="false">IF(COUNTIF(I100,"*")=1,I100,"")</f>
        <v/>
      </c>
      <c r="Z100" s="0" t="str">
        <f aca="false">IF(COUNTIF(J100,"*")=1,J100,"")</f>
        <v/>
      </c>
      <c r="AA100" s="0" t="str">
        <f aca="false">IF(COUNTIF(K100,"*")=1,K100,"")</f>
        <v/>
      </c>
      <c r="AB100" s="0" t="str">
        <f aca="false">IF(COUNTIF(L100,"*")=1,L100,"")</f>
        <v/>
      </c>
      <c r="AC100" s="0" t="n">
        <f aca="false">COUNTIF(K100:L100,"*")</f>
        <v>0</v>
      </c>
      <c r="AD100" s="0" t="n">
        <f aca="false">COUNTIF(I100:J100,"*")</f>
        <v>0</v>
      </c>
      <c r="AF100" s="16"/>
      <c r="AG100" s="16"/>
      <c r="AH100" s="16"/>
      <c r="AI100" s="16"/>
      <c r="AJ100" s="16"/>
      <c r="AK100" s="16"/>
      <c r="AL100" s="24"/>
      <c r="AM100" s="25"/>
      <c r="AN100" s="25"/>
      <c r="AO100" s="25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</row>
    <row r="101" customFormat="false" ht="13.2" hidden="false" customHeight="false" outlineLevel="0" collapsed="false">
      <c r="A101" s="75" t="str">
        <f aca="false">IF(COUNTIF(C101,"&gt;0"),A100+1," ")</f>
        <v> </v>
      </c>
      <c r="B101" s="76"/>
      <c r="C101" s="77"/>
      <c r="D101" s="77"/>
      <c r="E101" s="77"/>
      <c r="F101" s="78" t="str">
        <f aca="false">IF(IF($C$20="Да",C101-W101-X101,C101)+IF($C$21="Да",1*AC101,0)=0," ",IF($C$20="Да",C101-W101-X101,C101)+IF($C$21="Да",1*AC101,0))</f>
        <v> </v>
      </c>
      <c r="G101" s="78" t="str">
        <f aca="false">IF(IF($C$20="Да",D101-U101-V101,D101)+IF($C$21="Да",1*AD101,0)=0," ",IF($C$20="Да",D101-U101-V101,D101)+IF($C$21="Да",1*AD101,0))</f>
        <v> </v>
      </c>
      <c r="H101" s="79"/>
      <c r="I101" s="80"/>
      <c r="J101" s="81"/>
      <c r="K101" s="82"/>
      <c r="L101" s="83"/>
      <c r="M101" s="84"/>
      <c r="N101" s="84"/>
      <c r="O101" s="84"/>
      <c r="P101" s="84"/>
      <c r="Q101" s="84"/>
      <c r="R101" s="84"/>
      <c r="S101" s="85"/>
      <c r="T101" s="0"/>
      <c r="U101" s="86" t="n">
        <f aca="false">IF(COUNTIF(I101,"*")=1,MROUND(MID(I101,FIND("PVC-",I101)+4,FIND("x",I101)-FIND("PVC-",I101)-4),0.5),0)</f>
        <v>0</v>
      </c>
      <c r="V101" s="86" t="n">
        <f aca="false">IF(COUNTIF(J101,"*")=1,MROUND(MID(J101,FIND("PVC-",J101)+4,FIND("x",J101)-FIND("PVC-",J101)-4),0.5),0)</f>
        <v>0</v>
      </c>
      <c r="W101" s="86" t="n">
        <f aca="false">IF(COUNTIF(K101,"*")=1,MROUND(MID(K101,FIND("PVC-",K101)+4,FIND("x",K101)-FIND("PVC-",K101)-4),0.5),0)</f>
        <v>0</v>
      </c>
      <c r="X101" s="86" t="n">
        <f aca="false">IF(COUNTIF(L101,"*")=1,MROUND(MID(L101,FIND("PVC-",L101)+4,FIND("x",L101)-FIND("PVC-",L101)-4),0.5),0)</f>
        <v>0</v>
      </c>
      <c r="Y101" s="0" t="str">
        <f aca="false">IF(COUNTIF(I101,"*")=1,I101,"")</f>
        <v/>
      </c>
      <c r="Z101" s="0" t="str">
        <f aca="false">IF(COUNTIF(J101,"*")=1,J101,"")</f>
        <v/>
      </c>
      <c r="AA101" s="0" t="str">
        <f aca="false">IF(COUNTIF(K101,"*")=1,K101,"")</f>
        <v/>
      </c>
      <c r="AB101" s="0" t="str">
        <f aca="false">IF(COUNTIF(L101,"*")=1,L101,"")</f>
        <v/>
      </c>
      <c r="AC101" s="0" t="n">
        <f aca="false">COUNTIF(K101:L101,"*")</f>
        <v>0</v>
      </c>
      <c r="AD101" s="0" t="n">
        <f aca="false">COUNTIF(I101:J101,"*")</f>
        <v>0</v>
      </c>
      <c r="AF101" s="16"/>
      <c r="AG101" s="16"/>
      <c r="AH101" s="16"/>
      <c r="AI101" s="16"/>
      <c r="AJ101" s="16"/>
      <c r="AK101" s="16"/>
      <c r="AL101" s="24"/>
      <c r="AM101" s="25"/>
      <c r="AN101" s="25"/>
      <c r="AO101" s="25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customFormat="false" ht="13.2" hidden="false" customHeight="false" outlineLevel="0" collapsed="false">
      <c r="A102" s="75" t="str">
        <f aca="false">IF(COUNTIF(C102,"&gt;0"),A101+1," ")</f>
        <v> </v>
      </c>
      <c r="B102" s="76"/>
      <c r="C102" s="77"/>
      <c r="D102" s="77"/>
      <c r="E102" s="77"/>
      <c r="F102" s="78" t="str">
        <f aca="false">IF(IF($C$20="Да",C102-W102-X102,C102)+IF($C$21="Да",1*AC102,0)=0," ",IF($C$20="Да",C102-W102-X102,C102)+IF($C$21="Да",1*AC102,0))</f>
        <v> </v>
      </c>
      <c r="G102" s="78" t="str">
        <f aca="false">IF(IF($C$20="Да",D102-U102-V102,D102)+IF($C$21="Да",1*AD102,0)=0," ",IF($C$20="Да",D102-U102-V102,D102)+IF($C$21="Да",1*AD102,0))</f>
        <v> </v>
      </c>
      <c r="H102" s="79"/>
      <c r="I102" s="80"/>
      <c r="J102" s="81"/>
      <c r="K102" s="82"/>
      <c r="L102" s="83"/>
      <c r="M102" s="84"/>
      <c r="N102" s="84"/>
      <c r="O102" s="84"/>
      <c r="P102" s="84"/>
      <c r="Q102" s="84"/>
      <c r="R102" s="84"/>
      <c r="S102" s="85"/>
      <c r="T102" s="0"/>
      <c r="U102" s="86" t="n">
        <f aca="false">IF(COUNTIF(I102,"*")=1,MROUND(MID(I102,FIND("PVC-",I102)+4,FIND("x",I102)-FIND("PVC-",I102)-4),0.5),0)</f>
        <v>0</v>
      </c>
      <c r="V102" s="86" t="n">
        <f aca="false">IF(COUNTIF(J102,"*")=1,MROUND(MID(J102,FIND("PVC-",J102)+4,FIND("x",J102)-FIND("PVC-",J102)-4),0.5),0)</f>
        <v>0</v>
      </c>
      <c r="W102" s="86" t="n">
        <f aca="false">IF(COUNTIF(K102,"*")=1,MROUND(MID(K102,FIND("PVC-",K102)+4,FIND("x",K102)-FIND("PVC-",K102)-4),0.5),0)</f>
        <v>0</v>
      </c>
      <c r="X102" s="86" t="n">
        <f aca="false">IF(COUNTIF(L102,"*")=1,MROUND(MID(L102,FIND("PVC-",L102)+4,FIND("x",L102)-FIND("PVC-",L102)-4),0.5),0)</f>
        <v>0</v>
      </c>
      <c r="Y102" s="0" t="str">
        <f aca="false">IF(COUNTIF(I102,"*")=1,I102,"")</f>
        <v/>
      </c>
      <c r="Z102" s="0" t="str">
        <f aca="false">IF(COUNTIF(J102,"*")=1,J102,"")</f>
        <v/>
      </c>
      <c r="AA102" s="0" t="str">
        <f aca="false">IF(COUNTIF(K102,"*")=1,K102,"")</f>
        <v/>
      </c>
      <c r="AB102" s="0" t="str">
        <f aca="false">IF(COUNTIF(L102,"*")=1,L102,"")</f>
        <v/>
      </c>
      <c r="AC102" s="0" t="n">
        <f aca="false">COUNTIF(K102:L102,"*")</f>
        <v>0</v>
      </c>
      <c r="AD102" s="0" t="n">
        <f aca="false">COUNTIF(I102:J102,"*")</f>
        <v>0</v>
      </c>
      <c r="AF102" s="16"/>
      <c r="AG102" s="16"/>
      <c r="AH102" s="16"/>
      <c r="AI102" s="16"/>
      <c r="AJ102" s="16"/>
      <c r="AK102" s="16"/>
      <c r="AL102" s="24"/>
      <c r="AM102" s="25"/>
      <c r="AN102" s="25"/>
      <c r="AO102" s="25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</row>
    <row r="103" customFormat="false" ht="13.2" hidden="false" customHeight="false" outlineLevel="0" collapsed="false">
      <c r="A103" s="75" t="str">
        <f aca="false">IF(COUNTIF(C103,"&gt;0"),A102+1," ")</f>
        <v> </v>
      </c>
      <c r="B103" s="76"/>
      <c r="C103" s="77"/>
      <c r="D103" s="77"/>
      <c r="E103" s="77"/>
      <c r="F103" s="78" t="str">
        <f aca="false">IF(IF($C$20="Да",C103-W103-X103,C103)+IF($C$21="Да",1*AC103,0)=0," ",IF($C$20="Да",C103-W103-X103,C103)+IF($C$21="Да",1*AC103,0))</f>
        <v> </v>
      </c>
      <c r="G103" s="78" t="str">
        <f aca="false">IF(IF($C$20="Да",D103-U103-V103,D103)+IF($C$21="Да",1*AD103,0)=0," ",IF($C$20="Да",D103-U103-V103,D103)+IF($C$21="Да",1*AD103,0))</f>
        <v> </v>
      </c>
      <c r="H103" s="79"/>
      <c r="I103" s="80"/>
      <c r="J103" s="81"/>
      <c r="K103" s="82"/>
      <c r="L103" s="83"/>
      <c r="M103" s="84"/>
      <c r="N103" s="84"/>
      <c r="O103" s="84"/>
      <c r="P103" s="84"/>
      <c r="Q103" s="84"/>
      <c r="R103" s="84"/>
      <c r="S103" s="85"/>
      <c r="T103" s="0"/>
      <c r="U103" s="86" t="n">
        <f aca="false">IF(COUNTIF(I103,"*")=1,MROUND(MID(I103,FIND("PVC-",I103)+4,FIND("x",I103)-FIND("PVC-",I103)-4),0.5),0)</f>
        <v>0</v>
      </c>
      <c r="V103" s="86" t="n">
        <f aca="false">IF(COUNTIF(J103,"*")=1,MROUND(MID(J103,FIND("PVC-",J103)+4,FIND("x",J103)-FIND("PVC-",J103)-4),0.5),0)</f>
        <v>0</v>
      </c>
      <c r="W103" s="86" t="n">
        <f aca="false">IF(COUNTIF(K103,"*")=1,MROUND(MID(K103,FIND("PVC-",K103)+4,FIND("x",K103)-FIND("PVC-",K103)-4),0.5),0)</f>
        <v>0</v>
      </c>
      <c r="X103" s="86" t="n">
        <f aca="false">IF(COUNTIF(L103,"*")=1,MROUND(MID(L103,FIND("PVC-",L103)+4,FIND("x",L103)-FIND("PVC-",L103)-4),0.5),0)</f>
        <v>0</v>
      </c>
      <c r="Y103" s="0" t="str">
        <f aca="false">IF(COUNTIF(I103,"*")=1,I103,"")</f>
        <v/>
      </c>
      <c r="Z103" s="0" t="str">
        <f aca="false">IF(COUNTIF(J103,"*")=1,J103,"")</f>
        <v/>
      </c>
      <c r="AA103" s="0" t="str">
        <f aca="false">IF(COUNTIF(K103,"*")=1,K103,"")</f>
        <v/>
      </c>
      <c r="AB103" s="0" t="str">
        <f aca="false">IF(COUNTIF(L103,"*")=1,L103,"")</f>
        <v/>
      </c>
      <c r="AC103" s="0" t="n">
        <f aca="false">COUNTIF(K103:L103,"*")</f>
        <v>0</v>
      </c>
      <c r="AD103" s="0" t="n">
        <f aca="false">COUNTIF(I103:J103,"*")</f>
        <v>0</v>
      </c>
      <c r="AF103" s="16"/>
      <c r="AG103" s="16"/>
      <c r="AH103" s="16"/>
      <c r="AI103" s="16"/>
      <c r="AJ103" s="16"/>
      <c r="AK103" s="16"/>
      <c r="AL103" s="24"/>
      <c r="AM103" s="25"/>
      <c r="AN103" s="25"/>
      <c r="AO103" s="25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</row>
    <row r="104" customFormat="false" ht="13.2" hidden="false" customHeight="false" outlineLevel="0" collapsed="false">
      <c r="A104" s="75" t="str">
        <f aca="false">IF(COUNTIF(C104,"&gt;0"),A103+1," ")</f>
        <v> </v>
      </c>
      <c r="B104" s="76"/>
      <c r="C104" s="77"/>
      <c r="D104" s="77"/>
      <c r="E104" s="77"/>
      <c r="F104" s="78" t="str">
        <f aca="false">IF(IF($C$20="Да",C104-W104-X104,C104)+IF($C$21="Да",1*AC104,0)=0," ",IF($C$20="Да",C104-W104-X104,C104)+IF($C$21="Да",1*AC104,0))</f>
        <v> </v>
      </c>
      <c r="G104" s="78" t="str">
        <f aca="false">IF(IF($C$20="Да",D104-U104-V104,D104)+IF($C$21="Да",1*AD104,0)=0," ",IF($C$20="Да",D104-U104-V104,D104)+IF($C$21="Да",1*AD104,0))</f>
        <v> </v>
      </c>
      <c r="H104" s="79"/>
      <c r="I104" s="80"/>
      <c r="J104" s="81"/>
      <c r="K104" s="82"/>
      <c r="L104" s="83"/>
      <c r="M104" s="84"/>
      <c r="N104" s="84"/>
      <c r="O104" s="84"/>
      <c r="P104" s="84"/>
      <c r="Q104" s="84"/>
      <c r="R104" s="84"/>
      <c r="S104" s="85"/>
      <c r="T104" s="0"/>
      <c r="U104" s="86" t="n">
        <f aca="false">IF(COUNTIF(I104,"*")=1,MROUND(MID(I104,FIND("PVC-",I104)+4,FIND("x",I104)-FIND("PVC-",I104)-4),0.5),0)</f>
        <v>0</v>
      </c>
      <c r="V104" s="86" t="n">
        <f aca="false">IF(COUNTIF(J104,"*")=1,MROUND(MID(J104,FIND("PVC-",J104)+4,FIND("x",J104)-FIND("PVC-",J104)-4),0.5),0)</f>
        <v>0</v>
      </c>
      <c r="W104" s="86" t="n">
        <f aca="false">IF(COUNTIF(K104,"*")=1,MROUND(MID(K104,FIND("PVC-",K104)+4,FIND("x",K104)-FIND("PVC-",K104)-4),0.5),0)</f>
        <v>0</v>
      </c>
      <c r="X104" s="86" t="n">
        <f aca="false">IF(COUNTIF(L104,"*")=1,MROUND(MID(L104,FIND("PVC-",L104)+4,FIND("x",L104)-FIND("PVC-",L104)-4),0.5),0)</f>
        <v>0</v>
      </c>
      <c r="Y104" s="0" t="str">
        <f aca="false">IF(COUNTIF(I104,"*")=1,I104,"")</f>
        <v/>
      </c>
      <c r="Z104" s="0" t="str">
        <f aca="false">IF(COUNTIF(J104,"*")=1,J104,"")</f>
        <v/>
      </c>
      <c r="AA104" s="0" t="str">
        <f aca="false">IF(COUNTIF(K104,"*")=1,K104,"")</f>
        <v/>
      </c>
      <c r="AB104" s="0" t="str">
        <f aca="false">IF(COUNTIF(L104,"*")=1,L104,"")</f>
        <v/>
      </c>
      <c r="AC104" s="0" t="n">
        <f aca="false">COUNTIF(K104:L104,"*")</f>
        <v>0</v>
      </c>
      <c r="AD104" s="0" t="n">
        <f aca="false">COUNTIF(I104:J104,"*")</f>
        <v>0</v>
      </c>
      <c r="AF104" s="16"/>
      <c r="AG104" s="16"/>
      <c r="AH104" s="16"/>
      <c r="AI104" s="16"/>
      <c r="AJ104" s="16"/>
      <c r="AK104" s="16"/>
      <c r="AL104" s="24"/>
      <c r="AM104" s="25"/>
      <c r="AN104" s="25"/>
      <c r="AO104" s="25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</row>
    <row r="105" customFormat="false" ht="13.2" hidden="false" customHeight="false" outlineLevel="0" collapsed="false">
      <c r="A105" s="75" t="str">
        <f aca="false">IF(COUNTIF(C105,"&gt;0"),A104+1," ")</f>
        <v> </v>
      </c>
      <c r="B105" s="76"/>
      <c r="C105" s="77"/>
      <c r="D105" s="77"/>
      <c r="E105" s="77"/>
      <c r="F105" s="78" t="str">
        <f aca="false">IF(IF($C$20="Да",C105-W105-X105,C105)+IF($C$21="Да",1*AC105,0)=0," ",IF($C$20="Да",C105-W105-X105,C105)+IF($C$21="Да",1*AC105,0))</f>
        <v> </v>
      </c>
      <c r="G105" s="78" t="str">
        <f aca="false">IF(IF($C$20="Да",D105-U105-V105,D105)+IF($C$21="Да",1*AD105,0)=0," ",IF($C$20="Да",D105-U105-V105,D105)+IF($C$21="Да",1*AD105,0))</f>
        <v> </v>
      </c>
      <c r="H105" s="79"/>
      <c r="I105" s="80"/>
      <c r="J105" s="81"/>
      <c r="K105" s="82"/>
      <c r="L105" s="83"/>
      <c r="M105" s="84"/>
      <c r="N105" s="84"/>
      <c r="O105" s="84"/>
      <c r="P105" s="84"/>
      <c r="Q105" s="84"/>
      <c r="R105" s="84"/>
      <c r="S105" s="85"/>
      <c r="T105" s="0"/>
      <c r="U105" s="86" t="n">
        <f aca="false">IF(COUNTIF(I105,"*")=1,MROUND(MID(I105,FIND("PVC-",I105)+4,FIND("x",I105)-FIND("PVC-",I105)-4),0.5),0)</f>
        <v>0</v>
      </c>
      <c r="V105" s="86" t="n">
        <f aca="false">IF(COUNTIF(J105,"*")=1,MROUND(MID(J105,FIND("PVC-",J105)+4,FIND("x",J105)-FIND("PVC-",J105)-4),0.5),0)</f>
        <v>0</v>
      </c>
      <c r="W105" s="86" t="n">
        <f aca="false">IF(COUNTIF(K105,"*")=1,MROUND(MID(K105,FIND("PVC-",K105)+4,FIND("x",K105)-FIND("PVC-",K105)-4),0.5),0)</f>
        <v>0</v>
      </c>
      <c r="X105" s="86" t="n">
        <f aca="false">IF(COUNTIF(L105,"*")=1,MROUND(MID(L105,FIND("PVC-",L105)+4,FIND("x",L105)-FIND("PVC-",L105)-4),0.5),0)</f>
        <v>0</v>
      </c>
      <c r="Y105" s="0" t="str">
        <f aca="false">IF(COUNTIF(I105,"*")=1,I105,"")</f>
        <v/>
      </c>
      <c r="Z105" s="0" t="str">
        <f aca="false">IF(COUNTIF(J105,"*")=1,J105,"")</f>
        <v/>
      </c>
      <c r="AA105" s="0" t="str">
        <f aca="false">IF(COUNTIF(K105,"*")=1,K105,"")</f>
        <v/>
      </c>
      <c r="AB105" s="0" t="str">
        <f aca="false">IF(COUNTIF(L105,"*")=1,L105,"")</f>
        <v/>
      </c>
      <c r="AC105" s="0" t="n">
        <f aca="false">COUNTIF(K105:L105,"*")</f>
        <v>0</v>
      </c>
      <c r="AD105" s="0" t="n">
        <f aca="false">COUNTIF(I105:J105,"*")</f>
        <v>0</v>
      </c>
      <c r="AF105" s="16"/>
      <c r="AG105" s="16"/>
      <c r="AH105" s="16"/>
      <c r="AI105" s="16"/>
      <c r="AJ105" s="16"/>
      <c r="AK105" s="16"/>
      <c r="AL105" s="24"/>
      <c r="AM105" s="25"/>
      <c r="AN105" s="25"/>
      <c r="AO105" s="25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</row>
    <row r="106" customFormat="false" ht="13.2" hidden="false" customHeight="false" outlineLevel="0" collapsed="false">
      <c r="A106" s="75" t="str">
        <f aca="false">IF(COUNTIF(C106,"&gt;0"),A105+1," ")</f>
        <v> </v>
      </c>
      <c r="B106" s="76"/>
      <c r="C106" s="77"/>
      <c r="D106" s="77"/>
      <c r="E106" s="77"/>
      <c r="F106" s="78" t="str">
        <f aca="false">IF(IF($C$20="Да",C106-W106-X106,C106)+IF($C$21="Да",1*AC106,0)=0," ",IF($C$20="Да",C106-W106-X106,C106)+IF($C$21="Да",1*AC106,0))</f>
        <v> </v>
      </c>
      <c r="G106" s="78" t="str">
        <f aca="false">IF(IF($C$20="Да",D106-U106-V106,D106)+IF($C$21="Да",1*AD106,0)=0," ",IF($C$20="Да",D106-U106-V106,D106)+IF($C$21="Да",1*AD106,0))</f>
        <v> </v>
      </c>
      <c r="H106" s="79"/>
      <c r="I106" s="80"/>
      <c r="J106" s="81"/>
      <c r="K106" s="82"/>
      <c r="L106" s="83"/>
      <c r="M106" s="84"/>
      <c r="N106" s="84"/>
      <c r="O106" s="84"/>
      <c r="P106" s="84"/>
      <c r="Q106" s="84"/>
      <c r="R106" s="84"/>
      <c r="S106" s="85"/>
      <c r="T106" s="0"/>
      <c r="U106" s="86" t="n">
        <f aca="false">IF(COUNTIF(I106,"*")=1,MROUND(MID(I106,FIND("PVC-",I106)+4,FIND("x",I106)-FIND("PVC-",I106)-4),0.5),0)</f>
        <v>0</v>
      </c>
      <c r="V106" s="86" t="n">
        <f aca="false">IF(COUNTIF(J106,"*")=1,MROUND(MID(J106,FIND("PVC-",J106)+4,FIND("x",J106)-FIND("PVC-",J106)-4),0.5),0)</f>
        <v>0</v>
      </c>
      <c r="W106" s="86" t="n">
        <f aca="false">IF(COUNTIF(K106,"*")=1,MROUND(MID(K106,FIND("PVC-",K106)+4,FIND("x",K106)-FIND("PVC-",K106)-4),0.5),0)</f>
        <v>0</v>
      </c>
      <c r="X106" s="86" t="n">
        <f aca="false">IF(COUNTIF(L106,"*")=1,MROUND(MID(L106,FIND("PVC-",L106)+4,FIND("x",L106)-FIND("PVC-",L106)-4),0.5),0)</f>
        <v>0</v>
      </c>
      <c r="Y106" s="0" t="str">
        <f aca="false">IF(COUNTIF(I106,"*")=1,I106,"")</f>
        <v/>
      </c>
      <c r="Z106" s="0" t="str">
        <f aca="false">IF(COUNTIF(J106,"*")=1,J106,"")</f>
        <v/>
      </c>
      <c r="AA106" s="0" t="str">
        <f aca="false">IF(COUNTIF(K106,"*")=1,K106,"")</f>
        <v/>
      </c>
      <c r="AB106" s="0" t="str">
        <f aca="false">IF(COUNTIF(L106,"*")=1,L106,"")</f>
        <v/>
      </c>
      <c r="AC106" s="0" t="n">
        <f aca="false">COUNTIF(K106:L106,"*")</f>
        <v>0</v>
      </c>
      <c r="AD106" s="0" t="n">
        <f aca="false">COUNTIF(I106:J106,"*")</f>
        <v>0</v>
      </c>
      <c r="AF106" s="16"/>
      <c r="AG106" s="16"/>
      <c r="AH106" s="16"/>
      <c r="AI106" s="16"/>
      <c r="AJ106" s="16"/>
      <c r="AK106" s="16"/>
      <c r="AL106" s="24"/>
      <c r="AM106" s="25"/>
      <c r="AN106" s="25"/>
      <c r="AO106" s="25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</row>
    <row r="107" customFormat="false" ht="13.2" hidden="false" customHeight="false" outlineLevel="0" collapsed="false">
      <c r="A107" s="75" t="str">
        <f aca="false">IF(COUNTIF(C107,"&gt;0"),A106+1," ")</f>
        <v> </v>
      </c>
      <c r="B107" s="76"/>
      <c r="C107" s="77"/>
      <c r="D107" s="77"/>
      <c r="E107" s="77"/>
      <c r="F107" s="78" t="str">
        <f aca="false">IF(IF($C$20="Да",C107-W107-X107,C107)+IF($C$21="Да",1*AC107,0)=0," ",IF($C$20="Да",C107-W107-X107,C107)+IF($C$21="Да",1*AC107,0))</f>
        <v> </v>
      </c>
      <c r="G107" s="78" t="str">
        <f aca="false">IF(IF($C$20="Да",D107-U107-V107,D107)+IF($C$21="Да",1*AD107,0)=0," ",IF($C$20="Да",D107-U107-V107,D107)+IF($C$21="Да",1*AD107,0))</f>
        <v> </v>
      </c>
      <c r="H107" s="79"/>
      <c r="I107" s="80"/>
      <c r="J107" s="81"/>
      <c r="K107" s="82"/>
      <c r="L107" s="83"/>
      <c r="M107" s="84"/>
      <c r="N107" s="84"/>
      <c r="O107" s="84"/>
      <c r="P107" s="84"/>
      <c r="Q107" s="84"/>
      <c r="R107" s="84"/>
      <c r="S107" s="85"/>
      <c r="T107" s="0"/>
      <c r="U107" s="86" t="n">
        <f aca="false">IF(COUNTIF(I107,"*")=1,MROUND(MID(I107,FIND("PVC-",I107)+4,FIND("x",I107)-FIND("PVC-",I107)-4),0.5),0)</f>
        <v>0</v>
      </c>
      <c r="V107" s="86" t="n">
        <f aca="false">IF(COUNTIF(J107,"*")=1,MROUND(MID(J107,FIND("PVC-",J107)+4,FIND("x",J107)-FIND("PVC-",J107)-4),0.5),0)</f>
        <v>0</v>
      </c>
      <c r="W107" s="86" t="n">
        <f aca="false">IF(COUNTIF(K107,"*")=1,MROUND(MID(K107,FIND("PVC-",K107)+4,FIND("x",K107)-FIND("PVC-",K107)-4),0.5),0)</f>
        <v>0</v>
      </c>
      <c r="X107" s="86" t="n">
        <f aca="false">IF(COUNTIF(L107,"*")=1,MROUND(MID(L107,FIND("PVC-",L107)+4,FIND("x",L107)-FIND("PVC-",L107)-4),0.5),0)</f>
        <v>0</v>
      </c>
      <c r="Y107" s="0" t="str">
        <f aca="false">IF(COUNTIF(I107,"*")=1,I107,"")</f>
        <v/>
      </c>
      <c r="Z107" s="0" t="str">
        <f aca="false">IF(COUNTIF(J107,"*")=1,J107,"")</f>
        <v/>
      </c>
      <c r="AA107" s="0" t="str">
        <f aca="false">IF(COUNTIF(K107,"*")=1,K107,"")</f>
        <v/>
      </c>
      <c r="AB107" s="0" t="str">
        <f aca="false">IF(COUNTIF(L107,"*")=1,L107,"")</f>
        <v/>
      </c>
      <c r="AC107" s="0" t="n">
        <f aca="false">COUNTIF(K107:L107,"*")</f>
        <v>0</v>
      </c>
      <c r="AD107" s="0" t="n">
        <f aca="false">COUNTIF(I107:J107,"*")</f>
        <v>0</v>
      </c>
      <c r="AF107" s="16"/>
      <c r="AG107" s="16"/>
      <c r="AH107" s="16"/>
      <c r="AI107" s="16"/>
      <c r="AJ107" s="16"/>
      <c r="AK107" s="16"/>
      <c r="AL107" s="24"/>
      <c r="AM107" s="25"/>
      <c r="AN107" s="25"/>
      <c r="AO107" s="25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</row>
    <row r="108" customFormat="false" ht="13.2" hidden="false" customHeight="false" outlineLevel="0" collapsed="false">
      <c r="A108" s="75" t="str">
        <f aca="false">IF(COUNTIF(C108,"&gt;0"),A107+1," ")</f>
        <v> </v>
      </c>
      <c r="B108" s="76"/>
      <c r="C108" s="77"/>
      <c r="D108" s="77"/>
      <c r="E108" s="77"/>
      <c r="F108" s="78" t="str">
        <f aca="false">IF(IF($C$20="Да",C108-W108-X108,C108)+IF($C$21="Да",1*AC108,0)=0," ",IF($C$20="Да",C108-W108-X108,C108)+IF($C$21="Да",1*AC108,0))</f>
        <v> </v>
      </c>
      <c r="G108" s="78" t="str">
        <f aca="false">IF(IF($C$20="Да",D108-U108-V108,D108)+IF($C$21="Да",1*AD108,0)=0," ",IF($C$20="Да",D108-U108-V108,D108)+IF($C$21="Да",1*AD108,0))</f>
        <v> </v>
      </c>
      <c r="H108" s="79"/>
      <c r="I108" s="80"/>
      <c r="J108" s="81"/>
      <c r="K108" s="82"/>
      <c r="L108" s="83"/>
      <c r="M108" s="84"/>
      <c r="N108" s="84"/>
      <c r="O108" s="84"/>
      <c r="P108" s="84"/>
      <c r="Q108" s="84"/>
      <c r="R108" s="84"/>
      <c r="S108" s="85"/>
      <c r="T108" s="0"/>
      <c r="U108" s="86" t="n">
        <f aca="false">IF(COUNTIF(I108,"*")=1,MROUND(MID(I108,FIND("PVC-",I108)+4,FIND("x",I108)-FIND("PVC-",I108)-4),0.5),0)</f>
        <v>0</v>
      </c>
      <c r="V108" s="86" t="n">
        <f aca="false">IF(COUNTIF(J108,"*")=1,MROUND(MID(J108,FIND("PVC-",J108)+4,FIND("x",J108)-FIND("PVC-",J108)-4),0.5),0)</f>
        <v>0</v>
      </c>
      <c r="W108" s="86" t="n">
        <f aca="false">IF(COUNTIF(K108,"*")=1,MROUND(MID(K108,FIND("PVC-",K108)+4,FIND("x",K108)-FIND("PVC-",K108)-4),0.5),0)</f>
        <v>0</v>
      </c>
      <c r="X108" s="86" t="n">
        <f aca="false">IF(COUNTIF(L108,"*")=1,MROUND(MID(L108,FIND("PVC-",L108)+4,FIND("x",L108)-FIND("PVC-",L108)-4),0.5),0)</f>
        <v>0</v>
      </c>
      <c r="Y108" s="0" t="str">
        <f aca="false">IF(COUNTIF(I108,"*")=1,I108,"")</f>
        <v/>
      </c>
      <c r="Z108" s="0" t="str">
        <f aca="false">IF(COUNTIF(J108,"*")=1,J108,"")</f>
        <v/>
      </c>
      <c r="AA108" s="0" t="str">
        <f aca="false">IF(COUNTIF(K108,"*")=1,K108,"")</f>
        <v/>
      </c>
      <c r="AB108" s="0" t="str">
        <f aca="false">IF(COUNTIF(L108,"*")=1,L108,"")</f>
        <v/>
      </c>
      <c r="AC108" s="0" t="n">
        <f aca="false">COUNTIF(K108:L108,"*")</f>
        <v>0</v>
      </c>
      <c r="AD108" s="0" t="n">
        <f aca="false">COUNTIF(I108:J108,"*")</f>
        <v>0</v>
      </c>
      <c r="AF108" s="16"/>
      <c r="AG108" s="16"/>
      <c r="AH108" s="16"/>
      <c r="AI108" s="16"/>
      <c r="AJ108" s="16"/>
      <c r="AK108" s="16"/>
      <c r="AL108" s="24"/>
      <c r="AM108" s="25"/>
      <c r="AN108" s="25"/>
      <c r="AO108" s="25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</row>
    <row r="109" customFormat="false" ht="13.2" hidden="false" customHeight="false" outlineLevel="0" collapsed="false">
      <c r="A109" s="75" t="str">
        <f aca="false">IF(COUNTIF(C109,"&gt;0"),A108+1," ")</f>
        <v> </v>
      </c>
      <c r="B109" s="76"/>
      <c r="C109" s="77"/>
      <c r="D109" s="77"/>
      <c r="E109" s="77"/>
      <c r="F109" s="78" t="str">
        <f aca="false">IF(IF($C$20="Да",C109-W109-X109,C109)+IF($C$21="Да",1*AC109,0)=0," ",IF($C$20="Да",C109-W109-X109,C109)+IF($C$21="Да",1*AC109,0))</f>
        <v> </v>
      </c>
      <c r="G109" s="78" t="str">
        <f aca="false">IF(IF($C$20="Да",D109-U109-V109,D109)+IF($C$21="Да",1*AD109,0)=0," ",IF($C$20="Да",D109-U109-V109,D109)+IF($C$21="Да",1*AD109,0))</f>
        <v> </v>
      </c>
      <c r="H109" s="79"/>
      <c r="I109" s="80"/>
      <c r="J109" s="81"/>
      <c r="K109" s="82"/>
      <c r="L109" s="83"/>
      <c r="M109" s="84"/>
      <c r="N109" s="84"/>
      <c r="O109" s="84"/>
      <c r="P109" s="84"/>
      <c r="Q109" s="84"/>
      <c r="R109" s="84"/>
      <c r="S109" s="85"/>
      <c r="T109" s="0"/>
      <c r="U109" s="86" t="n">
        <f aca="false">IF(COUNTIF(I109,"*")=1,MROUND(MID(I109,FIND("PVC-",I109)+4,FIND("x",I109)-FIND("PVC-",I109)-4),0.5),0)</f>
        <v>0</v>
      </c>
      <c r="V109" s="86" t="n">
        <f aca="false">IF(COUNTIF(J109,"*")=1,MROUND(MID(J109,FIND("PVC-",J109)+4,FIND("x",J109)-FIND("PVC-",J109)-4),0.5),0)</f>
        <v>0</v>
      </c>
      <c r="W109" s="86" t="n">
        <f aca="false">IF(COUNTIF(K109,"*")=1,MROUND(MID(K109,FIND("PVC-",K109)+4,FIND("x",K109)-FIND("PVC-",K109)-4),0.5),0)</f>
        <v>0</v>
      </c>
      <c r="X109" s="86" t="n">
        <f aca="false">IF(COUNTIF(L109,"*")=1,MROUND(MID(L109,FIND("PVC-",L109)+4,FIND("x",L109)-FIND("PVC-",L109)-4),0.5),0)</f>
        <v>0</v>
      </c>
      <c r="Y109" s="0" t="str">
        <f aca="false">IF(COUNTIF(I109,"*")=1,I109,"")</f>
        <v/>
      </c>
      <c r="Z109" s="0" t="str">
        <f aca="false">IF(COUNTIF(J109,"*")=1,J109,"")</f>
        <v/>
      </c>
      <c r="AA109" s="0" t="str">
        <f aca="false">IF(COUNTIF(K109,"*")=1,K109,"")</f>
        <v/>
      </c>
      <c r="AB109" s="0" t="str">
        <f aca="false">IF(COUNTIF(L109,"*")=1,L109,"")</f>
        <v/>
      </c>
      <c r="AC109" s="0" t="n">
        <f aca="false">COUNTIF(K109:L109,"*")</f>
        <v>0</v>
      </c>
      <c r="AD109" s="0" t="n">
        <f aca="false">COUNTIF(I109:J109,"*")</f>
        <v>0</v>
      </c>
      <c r="AF109" s="16"/>
      <c r="AG109" s="16"/>
      <c r="AH109" s="16"/>
      <c r="AI109" s="16"/>
      <c r="AJ109" s="16"/>
      <c r="AK109" s="16"/>
      <c r="AL109" s="24"/>
      <c r="AM109" s="25"/>
      <c r="AN109" s="25"/>
      <c r="AO109" s="25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</row>
    <row r="110" customFormat="false" ht="13.2" hidden="false" customHeight="false" outlineLevel="0" collapsed="false">
      <c r="A110" s="75" t="str">
        <f aca="false">IF(COUNTIF(C110,"&gt;0"),A109+1," ")</f>
        <v> </v>
      </c>
      <c r="B110" s="76"/>
      <c r="C110" s="77"/>
      <c r="D110" s="77"/>
      <c r="E110" s="77"/>
      <c r="F110" s="78" t="str">
        <f aca="false">IF(IF($C$20="Да",C110-W110-X110,C110)+IF($C$21="Да",1*AC110,0)=0," ",IF($C$20="Да",C110-W110-X110,C110)+IF($C$21="Да",1*AC110,0))</f>
        <v> </v>
      </c>
      <c r="G110" s="78" t="str">
        <f aca="false">IF(IF($C$20="Да",D110-U110-V110,D110)+IF($C$21="Да",1*AD110,0)=0," ",IF($C$20="Да",D110-U110-V110,D110)+IF($C$21="Да",1*AD110,0))</f>
        <v> </v>
      </c>
      <c r="H110" s="79"/>
      <c r="I110" s="80"/>
      <c r="J110" s="81"/>
      <c r="K110" s="82"/>
      <c r="L110" s="83"/>
      <c r="M110" s="84"/>
      <c r="N110" s="84"/>
      <c r="O110" s="84"/>
      <c r="P110" s="84"/>
      <c r="Q110" s="84"/>
      <c r="R110" s="84"/>
      <c r="S110" s="85"/>
      <c r="T110" s="0"/>
      <c r="U110" s="86" t="n">
        <f aca="false">IF(COUNTIF(I110,"*")=1,MROUND(MID(I110,FIND("PVC-",I110)+4,FIND("x",I110)-FIND("PVC-",I110)-4),0.5),0)</f>
        <v>0</v>
      </c>
      <c r="V110" s="86" t="n">
        <f aca="false">IF(COUNTIF(J110,"*")=1,MROUND(MID(J110,FIND("PVC-",J110)+4,FIND("x",J110)-FIND("PVC-",J110)-4),0.5),0)</f>
        <v>0</v>
      </c>
      <c r="W110" s="86" t="n">
        <f aca="false">IF(COUNTIF(K110,"*")=1,MROUND(MID(K110,FIND("PVC-",K110)+4,FIND("x",K110)-FIND("PVC-",K110)-4),0.5),0)</f>
        <v>0</v>
      </c>
      <c r="X110" s="86" t="n">
        <f aca="false">IF(COUNTIF(L110,"*")=1,MROUND(MID(L110,FIND("PVC-",L110)+4,FIND("x",L110)-FIND("PVC-",L110)-4),0.5),0)</f>
        <v>0</v>
      </c>
      <c r="Y110" s="0" t="str">
        <f aca="false">IF(COUNTIF(I110,"*")=1,I110,"")</f>
        <v/>
      </c>
      <c r="Z110" s="0" t="str">
        <f aca="false">IF(COUNTIF(J110,"*")=1,J110,"")</f>
        <v/>
      </c>
      <c r="AA110" s="0" t="str">
        <f aca="false">IF(COUNTIF(K110,"*")=1,K110,"")</f>
        <v/>
      </c>
      <c r="AB110" s="0" t="str">
        <f aca="false">IF(COUNTIF(L110,"*")=1,L110,"")</f>
        <v/>
      </c>
      <c r="AC110" s="0" t="n">
        <f aca="false">COUNTIF(K110:L110,"*")</f>
        <v>0</v>
      </c>
      <c r="AD110" s="0" t="n">
        <f aca="false">COUNTIF(I110:J110,"*")</f>
        <v>0</v>
      </c>
      <c r="AF110" s="16"/>
      <c r="AG110" s="16"/>
      <c r="AH110" s="16"/>
      <c r="AI110" s="16"/>
      <c r="AJ110" s="16"/>
      <c r="AK110" s="16"/>
      <c r="AL110" s="24"/>
      <c r="AM110" s="25"/>
      <c r="AN110" s="25"/>
      <c r="AO110" s="25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</row>
    <row r="111" customFormat="false" ht="13.2" hidden="false" customHeight="false" outlineLevel="0" collapsed="false">
      <c r="A111" s="75" t="str">
        <f aca="false">IF(COUNTIF(C111,"&gt;0"),A110+1," ")</f>
        <v> </v>
      </c>
      <c r="B111" s="76"/>
      <c r="C111" s="77"/>
      <c r="D111" s="77"/>
      <c r="E111" s="77"/>
      <c r="F111" s="78" t="str">
        <f aca="false">IF(IF($C$20="Да",C111-W111-X111,C111)+IF($C$21="Да",1*AC111,0)=0," ",IF($C$20="Да",C111-W111-X111,C111)+IF($C$21="Да",1*AC111,0))</f>
        <v> </v>
      </c>
      <c r="G111" s="78" t="str">
        <f aca="false">IF(IF($C$20="Да",D111-U111-V111,D111)+IF($C$21="Да",1*AD111,0)=0," ",IF($C$20="Да",D111-U111-V111,D111)+IF($C$21="Да",1*AD111,0))</f>
        <v> </v>
      </c>
      <c r="H111" s="79"/>
      <c r="I111" s="80"/>
      <c r="J111" s="81"/>
      <c r="K111" s="82"/>
      <c r="L111" s="83"/>
      <c r="M111" s="84"/>
      <c r="N111" s="84"/>
      <c r="O111" s="84"/>
      <c r="P111" s="84"/>
      <c r="Q111" s="84"/>
      <c r="R111" s="84"/>
      <c r="S111" s="85"/>
      <c r="T111" s="0"/>
      <c r="U111" s="86" t="n">
        <f aca="false">IF(COUNTIF(I111,"*")=1,MROUND(MID(I111,FIND("PVC-",I111)+4,FIND("x",I111)-FIND("PVC-",I111)-4),0.5),0)</f>
        <v>0</v>
      </c>
      <c r="V111" s="86" t="n">
        <f aca="false">IF(COUNTIF(J111,"*")=1,MROUND(MID(J111,FIND("PVC-",J111)+4,FIND("x",J111)-FIND("PVC-",J111)-4),0.5),0)</f>
        <v>0</v>
      </c>
      <c r="W111" s="86" t="n">
        <f aca="false">IF(COUNTIF(K111,"*")=1,MROUND(MID(K111,FIND("PVC-",K111)+4,FIND("x",K111)-FIND("PVC-",K111)-4),0.5),0)</f>
        <v>0</v>
      </c>
      <c r="X111" s="86" t="n">
        <f aca="false">IF(COUNTIF(L111,"*")=1,MROUND(MID(L111,FIND("PVC-",L111)+4,FIND("x",L111)-FIND("PVC-",L111)-4),0.5),0)</f>
        <v>0</v>
      </c>
      <c r="Y111" s="0" t="str">
        <f aca="false">IF(COUNTIF(I111,"*")=1,I111,"")</f>
        <v/>
      </c>
      <c r="Z111" s="0" t="str">
        <f aca="false">IF(COUNTIF(J111,"*")=1,J111,"")</f>
        <v/>
      </c>
      <c r="AA111" s="0" t="str">
        <f aca="false">IF(COUNTIF(K111,"*")=1,K111,"")</f>
        <v/>
      </c>
      <c r="AB111" s="0" t="str">
        <f aca="false">IF(COUNTIF(L111,"*")=1,L111,"")</f>
        <v/>
      </c>
      <c r="AC111" s="0" t="n">
        <f aca="false">COUNTIF(K111:L111,"*")</f>
        <v>0</v>
      </c>
      <c r="AD111" s="0" t="n">
        <f aca="false">COUNTIF(I111:J111,"*")</f>
        <v>0</v>
      </c>
      <c r="AF111" s="16"/>
      <c r="AG111" s="16"/>
      <c r="AH111" s="16"/>
      <c r="AI111" s="16"/>
      <c r="AJ111" s="16"/>
      <c r="AK111" s="16"/>
      <c r="AL111" s="24"/>
      <c r="AM111" s="25"/>
      <c r="AN111" s="25"/>
      <c r="AO111" s="25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</row>
    <row r="112" customFormat="false" ht="13.2" hidden="false" customHeight="false" outlineLevel="0" collapsed="false">
      <c r="A112" s="75" t="str">
        <f aca="false">IF(COUNTIF(C112,"&gt;0"),A111+1," ")</f>
        <v> </v>
      </c>
      <c r="B112" s="76"/>
      <c r="C112" s="77"/>
      <c r="D112" s="77"/>
      <c r="E112" s="77"/>
      <c r="F112" s="78" t="str">
        <f aca="false">IF(IF($C$20="Да",C112-W112-X112,C112)+IF($C$21="Да",1*AC112,0)=0," ",IF($C$20="Да",C112-W112-X112,C112)+IF($C$21="Да",1*AC112,0))</f>
        <v> </v>
      </c>
      <c r="G112" s="78" t="str">
        <f aca="false">IF(IF($C$20="Да",D112-U112-V112,D112)+IF($C$21="Да",1*AD112,0)=0," ",IF($C$20="Да",D112-U112-V112,D112)+IF($C$21="Да",1*AD112,0))</f>
        <v> </v>
      </c>
      <c r="H112" s="79"/>
      <c r="I112" s="80"/>
      <c r="J112" s="81"/>
      <c r="K112" s="82"/>
      <c r="L112" s="83"/>
      <c r="M112" s="84"/>
      <c r="N112" s="84"/>
      <c r="O112" s="84"/>
      <c r="P112" s="84"/>
      <c r="Q112" s="84"/>
      <c r="R112" s="84"/>
      <c r="S112" s="85"/>
      <c r="T112" s="0"/>
      <c r="U112" s="86" t="n">
        <f aca="false">IF(COUNTIF(I112,"*")=1,MROUND(MID(I112,FIND("PVC-",I112)+4,FIND("x",I112)-FIND("PVC-",I112)-4),0.5),0)</f>
        <v>0</v>
      </c>
      <c r="V112" s="86" t="n">
        <f aca="false">IF(COUNTIF(J112,"*")=1,MROUND(MID(J112,FIND("PVC-",J112)+4,FIND("x",J112)-FIND("PVC-",J112)-4),0.5),0)</f>
        <v>0</v>
      </c>
      <c r="W112" s="86" t="n">
        <f aca="false">IF(COUNTIF(K112,"*")=1,MROUND(MID(K112,FIND("PVC-",K112)+4,FIND("x",K112)-FIND("PVC-",K112)-4),0.5),0)</f>
        <v>0</v>
      </c>
      <c r="X112" s="86" t="n">
        <f aca="false">IF(COUNTIF(L112,"*")=1,MROUND(MID(L112,FIND("PVC-",L112)+4,FIND("x",L112)-FIND("PVC-",L112)-4),0.5),0)</f>
        <v>0</v>
      </c>
      <c r="Y112" s="0" t="str">
        <f aca="false">IF(COUNTIF(I112,"*")=1,I112,"")</f>
        <v/>
      </c>
      <c r="Z112" s="0" t="str">
        <f aca="false">IF(COUNTIF(J112,"*")=1,J112,"")</f>
        <v/>
      </c>
      <c r="AA112" s="0" t="str">
        <f aca="false">IF(COUNTIF(K112,"*")=1,K112,"")</f>
        <v/>
      </c>
      <c r="AB112" s="0" t="str">
        <f aca="false">IF(COUNTIF(L112,"*")=1,L112,"")</f>
        <v/>
      </c>
      <c r="AC112" s="0" t="n">
        <f aca="false">COUNTIF(K112:L112,"*")</f>
        <v>0</v>
      </c>
      <c r="AD112" s="0" t="n">
        <f aca="false">COUNTIF(I112:J112,"*")</f>
        <v>0</v>
      </c>
      <c r="AF112" s="16"/>
      <c r="AG112" s="16"/>
      <c r="AH112" s="16"/>
      <c r="AI112" s="16"/>
      <c r="AJ112" s="16"/>
      <c r="AK112" s="16"/>
      <c r="AL112" s="24"/>
      <c r="AM112" s="25"/>
      <c r="AN112" s="25"/>
      <c r="AO112" s="25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</row>
    <row r="113" customFormat="false" ht="13.2" hidden="false" customHeight="false" outlineLevel="0" collapsed="false">
      <c r="A113" s="75" t="str">
        <f aca="false">IF(COUNTIF(C113,"&gt;0"),A112+1," ")</f>
        <v> </v>
      </c>
      <c r="B113" s="76"/>
      <c r="C113" s="77"/>
      <c r="D113" s="77"/>
      <c r="E113" s="77"/>
      <c r="F113" s="78" t="str">
        <f aca="false">IF(IF($C$20="Да",C113-W113-X113,C113)+IF($C$21="Да",1*AC113,0)=0," ",IF($C$20="Да",C113-W113-X113,C113)+IF($C$21="Да",1*AC113,0))</f>
        <v> </v>
      </c>
      <c r="G113" s="78" t="str">
        <f aca="false">IF(IF($C$20="Да",D113-U113-V113,D113)+IF($C$21="Да",1*AD113,0)=0," ",IF($C$20="Да",D113-U113-V113,D113)+IF($C$21="Да",1*AD113,0))</f>
        <v> </v>
      </c>
      <c r="H113" s="79"/>
      <c r="I113" s="80"/>
      <c r="J113" s="81"/>
      <c r="K113" s="82"/>
      <c r="L113" s="83"/>
      <c r="M113" s="84"/>
      <c r="N113" s="84"/>
      <c r="O113" s="84"/>
      <c r="P113" s="84"/>
      <c r="Q113" s="84"/>
      <c r="R113" s="84"/>
      <c r="S113" s="85"/>
      <c r="T113" s="0"/>
      <c r="U113" s="86" t="n">
        <f aca="false">IF(COUNTIF(I113,"*")=1,MROUND(MID(I113,FIND("PVC-",I113)+4,FIND("x",I113)-FIND("PVC-",I113)-4),0.5),0)</f>
        <v>0</v>
      </c>
      <c r="V113" s="86" t="n">
        <f aca="false">IF(COUNTIF(J113,"*")=1,MROUND(MID(J113,FIND("PVC-",J113)+4,FIND("x",J113)-FIND("PVC-",J113)-4),0.5),0)</f>
        <v>0</v>
      </c>
      <c r="W113" s="86" t="n">
        <f aca="false">IF(COUNTIF(K113,"*")=1,MROUND(MID(K113,FIND("PVC-",K113)+4,FIND("x",K113)-FIND("PVC-",K113)-4),0.5),0)</f>
        <v>0</v>
      </c>
      <c r="X113" s="86" t="n">
        <f aca="false">IF(COUNTIF(L113,"*")=1,MROUND(MID(L113,FIND("PVC-",L113)+4,FIND("x",L113)-FIND("PVC-",L113)-4),0.5),0)</f>
        <v>0</v>
      </c>
      <c r="Y113" s="0" t="str">
        <f aca="false">IF(COUNTIF(I113,"*")=1,I113,"")</f>
        <v/>
      </c>
      <c r="Z113" s="0" t="str">
        <f aca="false">IF(COUNTIF(J113,"*")=1,J113,"")</f>
        <v/>
      </c>
      <c r="AA113" s="0" t="str">
        <f aca="false">IF(COUNTIF(K113,"*")=1,K113,"")</f>
        <v/>
      </c>
      <c r="AB113" s="0" t="str">
        <f aca="false">IF(COUNTIF(L113,"*")=1,L113,"")</f>
        <v/>
      </c>
      <c r="AC113" s="0" t="n">
        <f aca="false">COUNTIF(K113:L113,"*")</f>
        <v>0</v>
      </c>
      <c r="AD113" s="0" t="n">
        <f aca="false">COUNTIF(I113:J113,"*")</f>
        <v>0</v>
      </c>
      <c r="AF113" s="16"/>
      <c r="AG113" s="16"/>
      <c r="AH113" s="16"/>
      <c r="AI113" s="16"/>
      <c r="AJ113" s="16"/>
      <c r="AK113" s="16"/>
      <c r="AL113" s="24"/>
      <c r="AM113" s="25"/>
      <c r="AN113" s="25"/>
      <c r="AO113" s="25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</row>
    <row r="114" customFormat="false" ht="13.2" hidden="false" customHeight="false" outlineLevel="0" collapsed="false">
      <c r="A114" s="75" t="str">
        <f aca="false">IF(COUNTIF(C114,"&gt;0"),A113+1," ")</f>
        <v> </v>
      </c>
      <c r="B114" s="76"/>
      <c r="C114" s="77"/>
      <c r="D114" s="77"/>
      <c r="E114" s="77"/>
      <c r="F114" s="78" t="str">
        <f aca="false">IF(IF($C$20="Да",C114-W114-X114,C114)+IF($C$21="Да",1*AC114,0)=0," ",IF($C$20="Да",C114-W114-X114,C114)+IF($C$21="Да",1*AC114,0))</f>
        <v> </v>
      </c>
      <c r="G114" s="78" t="str">
        <f aca="false">IF(IF($C$20="Да",D114-U114-V114,D114)+IF($C$21="Да",1*AD114,0)=0," ",IF($C$20="Да",D114-U114-V114,D114)+IF($C$21="Да",1*AD114,0))</f>
        <v> </v>
      </c>
      <c r="H114" s="79"/>
      <c r="I114" s="80"/>
      <c r="J114" s="81"/>
      <c r="K114" s="82"/>
      <c r="L114" s="83"/>
      <c r="M114" s="84"/>
      <c r="N114" s="84"/>
      <c r="O114" s="84"/>
      <c r="P114" s="84"/>
      <c r="Q114" s="84"/>
      <c r="R114" s="84"/>
      <c r="S114" s="85"/>
      <c r="T114" s="0"/>
      <c r="U114" s="86" t="n">
        <f aca="false">IF(COUNTIF(I114,"*")=1,MROUND(MID(I114,FIND("PVC-",I114)+4,FIND("x",I114)-FIND("PVC-",I114)-4),0.5),0)</f>
        <v>0</v>
      </c>
      <c r="V114" s="86" t="n">
        <f aca="false">IF(COUNTIF(J114,"*")=1,MROUND(MID(J114,FIND("PVC-",J114)+4,FIND("x",J114)-FIND("PVC-",J114)-4),0.5),0)</f>
        <v>0</v>
      </c>
      <c r="W114" s="86" t="n">
        <f aca="false">IF(COUNTIF(K114,"*")=1,MROUND(MID(K114,FIND("PVC-",K114)+4,FIND("x",K114)-FIND("PVC-",K114)-4),0.5),0)</f>
        <v>0</v>
      </c>
      <c r="X114" s="86" t="n">
        <f aca="false">IF(COUNTIF(L114,"*")=1,MROUND(MID(L114,FIND("PVC-",L114)+4,FIND("x",L114)-FIND("PVC-",L114)-4),0.5),0)</f>
        <v>0</v>
      </c>
      <c r="Y114" s="0" t="str">
        <f aca="false">IF(COUNTIF(I114,"*")=1,I114,"")</f>
        <v/>
      </c>
      <c r="Z114" s="0" t="str">
        <f aca="false">IF(COUNTIF(J114,"*")=1,J114,"")</f>
        <v/>
      </c>
      <c r="AA114" s="0" t="str">
        <f aca="false">IF(COUNTIF(K114,"*")=1,K114,"")</f>
        <v/>
      </c>
      <c r="AB114" s="0" t="str">
        <f aca="false">IF(COUNTIF(L114,"*")=1,L114,"")</f>
        <v/>
      </c>
      <c r="AC114" s="0" t="n">
        <f aca="false">COUNTIF(K114:L114,"*")</f>
        <v>0</v>
      </c>
      <c r="AD114" s="0" t="n">
        <f aca="false">COUNTIF(I114:J114,"*")</f>
        <v>0</v>
      </c>
      <c r="AF114" s="16"/>
      <c r="AG114" s="16"/>
      <c r="AH114" s="16"/>
      <c r="AI114" s="16"/>
      <c r="AJ114" s="16"/>
      <c r="AK114" s="16"/>
      <c r="AL114" s="24"/>
      <c r="AM114" s="25"/>
      <c r="AN114" s="25"/>
      <c r="AO114" s="25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</row>
    <row r="115" customFormat="false" ht="13.2" hidden="false" customHeight="false" outlineLevel="0" collapsed="false">
      <c r="A115" s="75" t="str">
        <f aca="false">IF(COUNTIF(C115,"&gt;0"),A114+1," ")</f>
        <v> </v>
      </c>
      <c r="B115" s="76"/>
      <c r="C115" s="77"/>
      <c r="D115" s="77"/>
      <c r="E115" s="77"/>
      <c r="F115" s="78" t="str">
        <f aca="false">IF(IF($C$20="Да",C115-W115-X115,C115)+IF($C$21="Да",1*AC115,0)=0," ",IF($C$20="Да",C115-W115-X115,C115)+IF($C$21="Да",1*AC115,0))</f>
        <v> </v>
      </c>
      <c r="G115" s="78" t="str">
        <f aca="false">IF(IF($C$20="Да",D115-U115-V115,D115)+IF($C$21="Да",1*AD115,0)=0," ",IF($C$20="Да",D115-U115-V115,D115)+IF($C$21="Да",1*AD115,0))</f>
        <v> </v>
      </c>
      <c r="H115" s="79"/>
      <c r="I115" s="80"/>
      <c r="J115" s="81"/>
      <c r="K115" s="82"/>
      <c r="L115" s="83"/>
      <c r="M115" s="84"/>
      <c r="N115" s="84"/>
      <c r="O115" s="84"/>
      <c r="P115" s="84"/>
      <c r="Q115" s="84"/>
      <c r="R115" s="84"/>
      <c r="S115" s="85"/>
      <c r="T115" s="0"/>
      <c r="U115" s="86" t="n">
        <f aca="false">IF(COUNTIF(I115,"*")=1,MROUND(MID(I115,FIND("PVC-",I115)+4,FIND("x",I115)-FIND("PVC-",I115)-4),0.5),0)</f>
        <v>0</v>
      </c>
      <c r="V115" s="86" t="n">
        <f aca="false">IF(COUNTIF(J115,"*")=1,MROUND(MID(J115,FIND("PVC-",J115)+4,FIND("x",J115)-FIND("PVC-",J115)-4),0.5),0)</f>
        <v>0</v>
      </c>
      <c r="W115" s="86" t="n">
        <f aca="false">IF(COUNTIF(K115,"*")=1,MROUND(MID(K115,FIND("PVC-",K115)+4,FIND("x",K115)-FIND("PVC-",K115)-4),0.5),0)</f>
        <v>0</v>
      </c>
      <c r="X115" s="86" t="n">
        <f aca="false">IF(COUNTIF(L115,"*")=1,MROUND(MID(L115,FIND("PVC-",L115)+4,FIND("x",L115)-FIND("PVC-",L115)-4),0.5),0)</f>
        <v>0</v>
      </c>
      <c r="Y115" s="0" t="str">
        <f aca="false">IF(COUNTIF(I115,"*")=1,I115,"")</f>
        <v/>
      </c>
      <c r="Z115" s="0" t="str">
        <f aca="false">IF(COUNTIF(J115,"*")=1,J115,"")</f>
        <v/>
      </c>
      <c r="AA115" s="0" t="str">
        <f aca="false">IF(COUNTIF(K115,"*")=1,K115,"")</f>
        <v/>
      </c>
      <c r="AB115" s="0" t="str">
        <f aca="false">IF(COUNTIF(L115,"*")=1,L115,"")</f>
        <v/>
      </c>
      <c r="AC115" s="0" t="n">
        <f aca="false">COUNTIF(K115:L115,"*")</f>
        <v>0</v>
      </c>
      <c r="AD115" s="0" t="n">
        <f aca="false">COUNTIF(I115:J115,"*")</f>
        <v>0</v>
      </c>
      <c r="AF115" s="16"/>
      <c r="AG115" s="16"/>
      <c r="AH115" s="16"/>
      <c r="AI115" s="16"/>
      <c r="AJ115" s="16"/>
      <c r="AK115" s="16"/>
      <c r="AL115" s="24"/>
      <c r="AM115" s="25"/>
      <c r="AN115" s="25"/>
      <c r="AO115" s="25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</row>
    <row r="116" customFormat="false" ht="13.2" hidden="false" customHeight="false" outlineLevel="0" collapsed="false">
      <c r="A116" s="75" t="str">
        <f aca="false">IF(COUNTIF(C116,"&gt;0"),A115+1," ")</f>
        <v> </v>
      </c>
      <c r="B116" s="76"/>
      <c r="C116" s="77"/>
      <c r="D116" s="77"/>
      <c r="E116" s="77"/>
      <c r="F116" s="78" t="str">
        <f aca="false">IF(IF($C$20="Да",C116-W116-X116,C116)+IF($C$21="Да",1*AC116,0)=0," ",IF($C$20="Да",C116-W116-X116,C116)+IF($C$21="Да",1*AC116,0))</f>
        <v> </v>
      </c>
      <c r="G116" s="78" t="str">
        <f aca="false">IF(IF($C$20="Да",D116-U116-V116,D116)+IF($C$21="Да",1*AD116,0)=0," ",IF($C$20="Да",D116-U116-V116,D116)+IF($C$21="Да",1*AD116,0))</f>
        <v> </v>
      </c>
      <c r="H116" s="79"/>
      <c r="I116" s="80"/>
      <c r="J116" s="81"/>
      <c r="K116" s="82"/>
      <c r="L116" s="83"/>
      <c r="M116" s="84"/>
      <c r="N116" s="84"/>
      <c r="O116" s="84"/>
      <c r="P116" s="84"/>
      <c r="Q116" s="84"/>
      <c r="R116" s="84"/>
      <c r="S116" s="85"/>
      <c r="T116" s="0"/>
      <c r="U116" s="86" t="n">
        <f aca="false">IF(COUNTIF(I116,"*")=1,MROUND(MID(I116,FIND("PVC-",I116)+4,FIND("x",I116)-FIND("PVC-",I116)-4),0.5),0)</f>
        <v>0</v>
      </c>
      <c r="V116" s="86" t="n">
        <f aca="false">IF(COUNTIF(J116,"*")=1,MROUND(MID(J116,FIND("PVC-",J116)+4,FIND("x",J116)-FIND("PVC-",J116)-4),0.5),0)</f>
        <v>0</v>
      </c>
      <c r="W116" s="86" t="n">
        <f aca="false">IF(COUNTIF(K116,"*")=1,MROUND(MID(K116,FIND("PVC-",K116)+4,FIND("x",K116)-FIND("PVC-",K116)-4),0.5),0)</f>
        <v>0</v>
      </c>
      <c r="X116" s="86" t="n">
        <f aca="false">IF(COUNTIF(L116,"*")=1,MROUND(MID(L116,FIND("PVC-",L116)+4,FIND("x",L116)-FIND("PVC-",L116)-4),0.5),0)</f>
        <v>0</v>
      </c>
      <c r="Y116" s="0" t="str">
        <f aca="false">IF(COUNTIF(I116,"*")=1,I116,"")</f>
        <v/>
      </c>
      <c r="Z116" s="0" t="str">
        <f aca="false">IF(COUNTIF(J116,"*")=1,J116,"")</f>
        <v/>
      </c>
      <c r="AA116" s="0" t="str">
        <f aca="false">IF(COUNTIF(K116,"*")=1,K116,"")</f>
        <v/>
      </c>
      <c r="AB116" s="0" t="str">
        <f aca="false">IF(COUNTIF(L116,"*")=1,L116,"")</f>
        <v/>
      </c>
      <c r="AC116" s="0" t="n">
        <f aca="false">COUNTIF(K116:L116,"*")</f>
        <v>0</v>
      </c>
      <c r="AD116" s="0" t="n">
        <f aca="false">COUNTIF(I116:J116,"*")</f>
        <v>0</v>
      </c>
      <c r="AF116" s="16"/>
      <c r="AG116" s="16"/>
      <c r="AH116" s="16"/>
      <c r="AI116" s="16"/>
      <c r="AJ116" s="16"/>
      <c r="AK116" s="16"/>
      <c r="AL116" s="24"/>
      <c r="AM116" s="25"/>
      <c r="AN116" s="25"/>
      <c r="AO116" s="25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</row>
    <row r="117" customFormat="false" ht="13.2" hidden="false" customHeight="false" outlineLevel="0" collapsed="false">
      <c r="A117" s="75" t="str">
        <f aca="false">IF(COUNTIF(C117,"&gt;0"),A116+1," ")</f>
        <v> </v>
      </c>
      <c r="B117" s="76"/>
      <c r="C117" s="77"/>
      <c r="D117" s="77"/>
      <c r="E117" s="77"/>
      <c r="F117" s="78" t="str">
        <f aca="false">IF(IF($C$20="Да",C117-W117-X117,C117)+IF($C$21="Да",1*AC117,0)=0," ",IF($C$20="Да",C117-W117-X117,C117)+IF($C$21="Да",1*AC117,0))</f>
        <v> </v>
      </c>
      <c r="G117" s="78" t="str">
        <f aca="false">IF(IF($C$20="Да",D117-U117-V117,D117)+IF($C$21="Да",1*AD117,0)=0," ",IF($C$20="Да",D117-U117-V117,D117)+IF($C$21="Да",1*AD117,0))</f>
        <v> </v>
      </c>
      <c r="H117" s="79"/>
      <c r="I117" s="80"/>
      <c r="J117" s="81"/>
      <c r="K117" s="82"/>
      <c r="L117" s="83"/>
      <c r="M117" s="84"/>
      <c r="N117" s="84"/>
      <c r="O117" s="84"/>
      <c r="P117" s="84"/>
      <c r="Q117" s="84"/>
      <c r="R117" s="84"/>
      <c r="S117" s="85"/>
      <c r="T117" s="0"/>
      <c r="U117" s="86" t="n">
        <f aca="false">IF(COUNTIF(I117,"*")=1,MROUND(MID(I117,FIND("PVC-",I117)+4,FIND("x",I117)-FIND("PVC-",I117)-4),0.5),0)</f>
        <v>0</v>
      </c>
      <c r="V117" s="86" t="n">
        <f aca="false">IF(COUNTIF(J117,"*")=1,MROUND(MID(J117,FIND("PVC-",J117)+4,FIND("x",J117)-FIND("PVC-",J117)-4),0.5),0)</f>
        <v>0</v>
      </c>
      <c r="W117" s="86" t="n">
        <f aca="false">IF(COUNTIF(K117,"*")=1,MROUND(MID(K117,FIND("PVC-",K117)+4,FIND("x",K117)-FIND("PVC-",K117)-4),0.5),0)</f>
        <v>0</v>
      </c>
      <c r="X117" s="86" t="n">
        <f aca="false">IF(COUNTIF(L117,"*")=1,MROUND(MID(L117,FIND("PVC-",L117)+4,FIND("x",L117)-FIND("PVC-",L117)-4),0.5),0)</f>
        <v>0</v>
      </c>
      <c r="Y117" s="0" t="str">
        <f aca="false">IF(COUNTIF(I117,"*")=1,I117,"")</f>
        <v/>
      </c>
      <c r="Z117" s="0" t="str">
        <f aca="false">IF(COUNTIF(J117,"*")=1,J117,"")</f>
        <v/>
      </c>
      <c r="AA117" s="0" t="str">
        <f aca="false">IF(COUNTIF(K117,"*")=1,K117,"")</f>
        <v/>
      </c>
      <c r="AB117" s="0" t="str">
        <f aca="false">IF(COUNTIF(L117,"*")=1,L117,"")</f>
        <v/>
      </c>
      <c r="AC117" s="0" t="n">
        <f aca="false">COUNTIF(K117:L117,"*")</f>
        <v>0</v>
      </c>
      <c r="AD117" s="0" t="n">
        <f aca="false">COUNTIF(I117:J117,"*")</f>
        <v>0</v>
      </c>
      <c r="AF117" s="16"/>
      <c r="AG117" s="16"/>
      <c r="AH117" s="16"/>
      <c r="AI117" s="16"/>
      <c r="AJ117" s="16"/>
      <c r="AK117" s="16"/>
      <c r="AL117" s="24"/>
      <c r="AM117" s="25"/>
      <c r="AN117" s="25"/>
      <c r="AO117" s="25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</row>
    <row r="118" customFormat="false" ht="13.2" hidden="false" customHeight="false" outlineLevel="0" collapsed="false">
      <c r="A118" s="75" t="str">
        <f aca="false">IF(COUNTIF(C118,"&gt;0"),A117+1," ")</f>
        <v> </v>
      </c>
      <c r="B118" s="76"/>
      <c r="C118" s="77"/>
      <c r="D118" s="77"/>
      <c r="E118" s="77"/>
      <c r="F118" s="78" t="str">
        <f aca="false">IF(IF($C$20="Да",C118-W118-X118,C118)+IF($C$21="Да",1*AC118,0)=0," ",IF($C$20="Да",C118-W118-X118,C118)+IF($C$21="Да",1*AC118,0))</f>
        <v> </v>
      </c>
      <c r="G118" s="78" t="str">
        <f aca="false">IF(IF($C$20="Да",D118-U118-V118,D118)+IF($C$21="Да",1*AD118,0)=0," ",IF($C$20="Да",D118-U118-V118,D118)+IF($C$21="Да",1*AD118,0))</f>
        <v> </v>
      </c>
      <c r="H118" s="79"/>
      <c r="I118" s="80"/>
      <c r="J118" s="81"/>
      <c r="K118" s="82"/>
      <c r="L118" s="83"/>
      <c r="M118" s="84"/>
      <c r="N118" s="84"/>
      <c r="O118" s="84"/>
      <c r="P118" s="84"/>
      <c r="Q118" s="84"/>
      <c r="R118" s="84"/>
      <c r="S118" s="85"/>
      <c r="T118" s="0"/>
      <c r="U118" s="86" t="n">
        <f aca="false">IF(COUNTIF(I118,"*")=1,MROUND(MID(I118,FIND("PVC-",I118)+4,FIND("x",I118)-FIND("PVC-",I118)-4),0.5),0)</f>
        <v>0</v>
      </c>
      <c r="V118" s="86" t="n">
        <f aca="false">IF(COUNTIF(J118,"*")=1,MROUND(MID(J118,FIND("PVC-",J118)+4,FIND("x",J118)-FIND("PVC-",J118)-4),0.5),0)</f>
        <v>0</v>
      </c>
      <c r="W118" s="86" t="n">
        <f aca="false">IF(COUNTIF(K118,"*")=1,MROUND(MID(K118,FIND("PVC-",K118)+4,FIND("x",K118)-FIND("PVC-",K118)-4),0.5),0)</f>
        <v>0</v>
      </c>
      <c r="X118" s="86" t="n">
        <f aca="false">IF(COUNTIF(L118,"*")=1,MROUND(MID(L118,FIND("PVC-",L118)+4,FIND("x",L118)-FIND("PVC-",L118)-4),0.5),0)</f>
        <v>0</v>
      </c>
      <c r="Y118" s="0" t="str">
        <f aca="false">IF(COUNTIF(I118,"*")=1,I118,"")</f>
        <v/>
      </c>
      <c r="Z118" s="0" t="str">
        <f aca="false">IF(COUNTIF(J118,"*")=1,J118,"")</f>
        <v/>
      </c>
      <c r="AA118" s="0" t="str">
        <f aca="false">IF(COUNTIF(K118,"*")=1,K118,"")</f>
        <v/>
      </c>
      <c r="AB118" s="0" t="str">
        <f aca="false">IF(COUNTIF(L118,"*")=1,L118,"")</f>
        <v/>
      </c>
      <c r="AC118" s="0" t="n">
        <f aca="false">COUNTIF(K118:L118,"*")</f>
        <v>0</v>
      </c>
      <c r="AD118" s="0" t="n">
        <f aca="false">COUNTIF(I118:J118,"*")</f>
        <v>0</v>
      </c>
      <c r="AF118" s="16"/>
      <c r="AG118" s="16"/>
      <c r="AH118" s="16"/>
      <c r="AI118" s="16"/>
      <c r="AJ118" s="16"/>
      <c r="AK118" s="16"/>
      <c r="AL118" s="24"/>
      <c r="AM118" s="25"/>
      <c r="AN118" s="25"/>
      <c r="AO118" s="25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</row>
    <row r="119" customFormat="false" ht="13.2" hidden="false" customHeight="false" outlineLevel="0" collapsed="false">
      <c r="A119" s="75" t="str">
        <f aca="false">IF(COUNTIF(C119,"&gt;0"),A118+1," ")</f>
        <v> </v>
      </c>
      <c r="B119" s="76"/>
      <c r="C119" s="77"/>
      <c r="D119" s="77"/>
      <c r="E119" s="77"/>
      <c r="F119" s="78" t="str">
        <f aca="false">IF(IF($C$20="Да",C119-W119-X119,C119)+IF($C$21="Да",1*AC119,0)=0," ",IF($C$20="Да",C119-W119-X119,C119)+IF($C$21="Да",1*AC119,0))</f>
        <v> </v>
      </c>
      <c r="G119" s="78" t="str">
        <f aca="false">IF(IF($C$20="Да",D119-U119-V119,D119)+IF($C$21="Да",1*AD119,0)=0," ",IF($C$20="Да",D119-U119-V119,D119)+IF($C$21="Да",1*AD119,0))</f>
        <v> </v>
      </c>
      <c r="H119" s="79"/>
      <c r="I119" s="80"/>
      <c r="J119" s="81"/>
      <c r="K119" s="82"/>
      <c r="L119" s="83"/>
      <c r="M119" s="84"/>
      <c r="N119" s="84"/>
      <c r="O119" s="84"/>
      <c r="P119" s="84"/>
      <c r="Q119" s="84"/>
      <c r="R119" s="84"/>
      <c r="S119" s="85"/>
      <c r="T119" s="0"/>
      <c r="U119" s="86" t="n">
        <f aca="false">IF(COUNTIF(I119,"*")=1,MROUND(MID(I119,FIND("PVC-",I119)+4,FIND("x",I119)-FIND("PVC-",I119)-4),0.5),0)</f>
        <v>0</v>
      </c>
      <c r="V119" s="86" t="n">
        <f aca="false">IF(COUNTIF(J119,"*")=1,MROUND(MID(J119,FIND("PVC-",J119)+4,FIND("x",J119)-FIND("PVC-",J119)-4),0.5),0)</f>
        <v>0</v>
      </c>
      <c r="W119" s="86" t="n">
        <f aca="false">IF(COUNTIF(K119,"*")=1,MROUND(MID(K119,FIND("PVC-",K119)+4,FIND("x",K119)-FIND("PVC-",K119)-4),0.5),0)</f>
        <v>0</v>
      </c>
      <c r="X119" s="86" t="n">
        <f aca="false">IF(COUNTIF(L119,"*")=1,MROUND(MID(L119,FIND("PVC-",L119)+4,FIND("x",L119)-FIND("PVC-",L119)-4),0.5),0)</f>
        <v>0</v>
      </c>
      <c r="Y119" s="0" t="str">
        <f aca="false">IF(COUNTIF(I119,"*")=1,I119,"")</f>
        <v/>
      </c>
      <c r="Z119" s="0" t="str">
        <f aca="false">IF(COUNTIF(J119,"*")=1,J119,"")</f>
        <v/>
      </c>
      <c r="AA119" s="0" t="str">
        <f aca="false">IF(COUNTIF(K119,"*")=1,K119,"")</f>
        <v/>
      </c>
      <c r="AB119" s="0" t="str">
        <f aca="false">IF(COUNTIF(L119,"*")=1,L119,"")</f>
        <v/>
      </c>
      <c r="AC119" s="0" t="n">
        <f aca="false">COUNTIF(K119:L119,"*")</f>
        <v>0</v>
      </c>
      <c r="AD119" s="0" t="n">
        <f aca="false">COUNTIF(I119:J119,"*")</f>
        <v>0</v>
      </c>
      <c r="AF119" s="16"/>
      <c r="AG119" s="16"/>
      <c r="AH119" s="16"/>
      <c r="AI119" s="16"/>
      <c r="AJ119" s="16"/>
      <c r="AK119" s="16"/>
      <c r="AL119" s="24"/>
      <c r="AM119" s="25"/>
      <c r="AN119" s="25"/>
      <c r="AO119" s="25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</row>
    <row r="120" customFormat="false" ht="13.2" hidden="false" customHeight="false" outlineLevel="0" collapsed="false">
      <c r="A120" s="75" t="str">
        <f aca="false">IF(COUNTIF(C120,"&gt;0"),A119+1," ")</f>
        <v> </v>
      </c>
      <c r="B120" s="76"/>
      <c r="C120" s="77"/>
      <c r="D120" s="77"/>
      <c r="E120" s="77"/>
      <c r="F120" s="78" t="str">
        <f aca="false">IF(IF($C$20="Да",C120-W120-X120,C120)+IF($C$21="Да",1*AC120,0)=0," ",IF($C$20="Да",C120-W120-X120,C120)+IF($C$21="Да",1*AC120,0))</f>
        <v> </v>
      </c>
      <c r="G120" s="78" t="str">
        <f aca="false">IF(IF($C$20="Да",D120-U120-V120,D120)+IF($C$21="Да",1*AD120,0)=0," ",IF($C$20="Да",D120-U120-V120,D120)+IF($C$21="Да",1*AD120,0))</f>
        <v> </v>
      </c>
      <c r="H120" s="79"/>
      <c r="I120" s="80"/>
      <c r="J120" s="81"/>
      <c r="K120" s="82"/>
      <c r="L120" s="83"/>
      <c r="M120" s="84"/>
      <c r="N120" s="84"/>
      <c r="O120" s="84"/>
      <c r="P120" s="84"/>
      <c r="Q120" s="84"/>
      <c r="R120" s="84"/>
      <c r="S120" s="85"/>
      <c r="T120" s="0"/>
      <c r="U120" s="86" t="n">
        <f aca="false">IF(COUNTIF(I120,"*")=1,MROUND(MID(I120,FIND("PVC-",I120)+4,FIND("x",I120)-FIND("PVC-",I120)-4),0.5),0)</f>
        <v>0</v>
      </c>
      <c r="V120" s="86" t="n">
        <f aca="false">IF(COUNTIF(J120,"*")=1,MROUND(MID(J120,FIND("PVC-",J120)+4,FIND("x",J120)-FIND("PVC-",J120)-4),0.5),0)</f>
        <v>0</v>
      </c>
      <c r="W120" s="86" t="n">
        <f aca="false">IF(COUNTIF(K120,"*")=1,MROUND(MID(K120,FIND("PVC-",K120)+4,FIND("x",K120)-FIND("PVC-",K120)-4),0.5),0)</f>
        <v>0</v>
      </c>
      <c r="X120" s="86" t="n">
        <f aca="false">IF(COUNTIF(L120,"*")=1,MROUND(MID(L120,FIND("PVC-",L120)+4,FIND("x",L120)-FIND("PVC-",L120)-4),0.5),0)</f>
        <v>0</v>
      </c>
      <c r="Y120" s="0" t="str">
        <f aca="false">IF(COUNTIF(I120,"*")=1,I120,"")</f>
        <v/>
      </c>
      <c r="Z120" s="0" t="str">
        <f aca="false">IF(COUNTIF(J120,"*")=1,J120,"")</f>
        <v/>
      </c>
      <c r="AA120" s="0" t="str">
        <f aca="false">IF(COUNTIF(K120,"*")=1,K120,"")</f>
        <v/>
      </c>
      <c r="AB120" s="0" t="str">
        <f aca="false">IF(COUNTIF(L120,"*")=1,L120,"")</f>
        <v/>
      </c>
      <c r="AC120" s="0" t="n">
        <f aca="false">COUNTIF(K120:L120,"*")</f>
        <v>0</v>
      </c>
      <c r="AD120" s="0" t="n">
        <f aca="false">COUNTIF(I120:J120,"*")</f>
        <v>0</v>
      </c>
      <c r="AF120" s="16"/>
      <c r="AG120" s="16"/>
      <c r="AH120" s="16"/>
      <c r="AI120" s="16"/>
      <c r="AJ120" s="16"/>
      <c r="AK120" s="16"/>
      <c r="AL120" s="24"/>
      <c r="AM120" s="25"/>
      <c r="AN120" s="25"/>
      <c r="AO120" s="25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</row>
    <row r="121" customFormat="false" ht="13.2" hidden="false" customHeight="false" outlineLevel="0" collapsed="false">
      <c r="A121" s="75" t="str">
        <f aca="false">IF(COUNTIF(C121,"&gt;0"),A120+1," ")</f>
        <v> </v>
      </c>
      <c r="B121" s="76"/>
      <c r="C121" s="77"/>
      <c r="D121" s="77"/>
      <c r="E121" s="77"/>
      <c r="F121" s="78" t="str">
        <f aca="false">IF(IF($C$20="Да",C121-W121-X121,C121)+IF($C$21="Да",1*AC121,0)=0," ",IF($C$20="Да",C121-W121-X121,C121)+IF($C$21="Да",1*AC121,0))</f>
        <v> </v>
      </c>
      <c r="G121" s="78" t="str">
        <f aca="false">IF(IF($C$20="Да",D121-U121-V121,D121)+IF($C$21="Да",1*AD121,0)=0," ",IF($C$20="Да",D121-U121-V121,D121)+IF($C$21="Да",1*AD121,0))</f>
        <v> </v>
      </c>
      <c r="H121" s="79"/>
      <c r="I121" s="80"/>
      <c r="J121" s="81"/>
      <c r="K121" s="82"/>
      <c r="L121" s="83"/>
      <c r="M121" s="84"/>
      <c r="N121" s="84"/>
      <c r="O121" s="84"/>
      <c r="P121" s="84"/>
      <c r="Q121" s="84"/>
      <c r="R121" s="84"/>
      <c r="S121" s="85"/>
      <c r="T121" s="0"/>
      <c r="U121" s="86" t="n">
        <f aca="false">IF(COUNTIF(I121,"*")=1,MROUND(MID(I121,FIND("PVC-",I121)+4,FIND("x",I121)-FIND("PVC-",I121)-4),0.5),0)</f>
        <v>0</v>
      </c>
      <c r="V121" s="86" t="n">
        <f aca="false">IF(COUNTIF(J121,"*")=1,MROUND(MID(J121,FIND("PVC-",J121)+4,FIND("x",J121)-FIND("PVC-",J121)-4),0.5),0)</f>
        <v>0</v>
      </c>
      <c r="W121" s="86" t="n">
        <f aca="false">IF(COUNTIF(K121,"*")=1,MROUND(MID(K121,FIND("PVC-",K121)+4,FIND("x",K121)-FIND("PVC-",K121)-4),0.5),0)</f>
        <v>0</v>
      </c>
      <c r="X121" s="86" t="n">
        <f aca="false">IF(COUNTIF(L121,"*")=1,MROUND(MID(L121,FIND("PVC-",L121)+4,FIND("x",L121)-FIND("PVC-",L121)-4),0.5),0)</f>
        <v>0</v>
      </c>
      <c r="Y121" s="0" t="str">
        <f aca="false">IF(COUNTIF(I121,"*")=1,I121,"")</f>
        <v/>
      </c>
      <c r="Z121" s="0" t="str">
        <f aca="false">IF(COUNTIF(J121,"*")=1,J121,"")</f>
        <v/>
      </c>
      <c r="AA121" s="0" t="str">
        <f aca="false">IF(COUNTIF(K121,"*")=1,K121,"")</f>
        <v/>
      </c>
      <c r="AB121" s="0" t="str">
        <f aca="false">IF(COUNTIF(L121,"*")=1,L121,"")</f>
        <v/>
      </c>
      <c r="AC121" s="0" t="n">
        <f aca="false">COUNTIF(K121:L121,"*")</f>
        <v>0</v>
      </c>
      <c r="AD121" s="0" t="n">
        <f aca="false">COUNTIF(I121:J121,"*")</f>
        <v>0</v>
      </c>
      <c r="AF121" s="16"/>
      <c r="AG121" s="16"/>
      <c r="AH121" s="16"/>
      <c r="AI121" s="16"/>
      <c r="AJ121" s="16"/>
      <c r="AK121" s="16"/>
      <c r="AL121" s="24"/>
      <c r="AM121" s="25"/>
      <c r="AN121" s="25"/>
      <c r="AO121" s="25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</row>
    <row r="122" customFormat="false" ht="13.2" hidden="false" customHeight="false" outlineLevel="0" collapsed="false">
      <c r="A122" s="75" t="str">
        <f aca="false">IF(COUNTIF(C122,"&gt;0"),A121+1," ")</f>
        <v> </v>
      </c>
      <c r="B122" s="76"/>
      <c r="C122" s="77"/>
      <c r="D122" s="77"/>
      <c r="E122" s="77"/>
      <c r="F122" s="78" t="str">
        <f aca="false">IF(IF($C$20="Да",C122-W122-X122,C122)+IF($C$21="Да",1*AC122,0)=0," ",IF($C$20="Да",C122-W122-X122,C122)+IF($C$21="Да",1*AC122,0))</f>
        <v> </v>
      </c>
      <c r="G122" s="78" t="str">
        <f aca="false">IF(IF($C$20="Да",D122-U122-V122,D122)+IF($C$21="Да",1*AD122,0)=0," ",IF($C$20="Да",D122-U122-V122,D122)+IF($C$21="Да",1*AD122,0))</f>
        <v> </v>
      </c>
      <c r="H122" s="79"/>
      <c r="I122" s="80"/>
      <c r="J122" s="81"/>
      <c r="K122" s="82"/>
      <c r="L122" s="83"/>
      <c r="M122" s="84"/>
      <c r="N122" s="84"/>
      <c r="O122" s="84"/>
      <c r="P122" s="84"/>
      <c r="Q122" s="84"/>
      <c r="R122" s="84"/>
      <c r="S122" s="85"/>
      <c r="T122" s="0"/>
      <c r="U122" s="86" t="n">
        <f aca="false">IF(COUNTIF(I122,"*")=1,MROUND(MID(I122,FIND("PVC-",I122)+4,FIND("x",I122)-FIND("PVC-",I122)-4),0.5),0)</f>
        <v>0</v>
      </c>
      <c r="V122" s="86" t="n">
        <f aca="false">IF(COUNTIF(J122,"*")=1,MROUND(MID(J122,FIND("PVC-",J122)+4,FIND("x",J122)-FIND("PVC-",J122)-4),0.5),0)</f>
        <v>0</v>
      </c>
      <c r="W122" s="86" t="n">
        <f aca="false">IF(COUNTIF(K122,"*")=1,MROUND(MID(K122,FIND("PVC-",K122)+4,FIND("x",K122)-FIND("PVC-",K122)-4),0.5),0)</f>
        <v>0</v>
      </c>
      <c r="X122" s="86" t="n">
        <f aca="false">IF(COUNTIF(L122,"*")=1,MROUND(MID(L122,FIND("PVC-",L122)+4,FIND("x",L122)-FIND("PVC-",L122)-4),0.5),0)</f>
        <v>0</v>
      </c>
      <c r="Y122" s="0" t="str">
        <f aca="false">IF(COUNTIF(I122,"*")=1,I122,"")</f>
        <v/>
      </c>
      <c r="Z122" s="0" t="str">
        <f aca="false">IF(COUNTIF(J122,"*")=1,J122,"")</f>
        <v/>
      </c>
      <c r="AA122" s="0" t="str">
        <f aca="false">IF(COUNTIF(K122,"*")=1,K122,"")</f>
        <v/>
      </c>
      <c r="AB122" s="0" t="str">
        <f aca="false">IF(COUNTIF(L122,"*")=1,L122,"")</f>
        <v/>
      </c>
      <c r="AC122" s="0" t="n">
        <f aca="false">COUNTIF(K122:L122,"*")</f>
        <v>0</v>
      </c>
      <c r="AD122" s="0" t="n">
        <f aca="false">COUNTIF(I122:J122,"*")</f>
        <v>0</v>
      </c>
      <c r="AF122" s="16"/>
      <c r="AG122" s="16"/>
      <c r="AH122" s="16"/>
      <c r="AI122" s="16"/>
      <c r="AJ122" s="16"/>
      <c r="AK122" s="16"/>
      <c r="AL122" s="24"/>
      <c r="AM122" s="25"/>
      <c r="AN122" s="25"/>
      <c r="AO122" s="25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</row>
    <row r="123" customFormat="false" ht="13.2" hidden="false" customHeight="false" outlineLevel="0" collapsed="false">
      <c r="A123" s="75" t="str">
        <f aca="false">IF(COUNTIF(C123,"&gt;0"),A122+1," ")</f>
        <v> </v>
      </c>
      <c r="B123" s="76"/>
      <c r="C123" s="77"/>
      <c r="D123" s="77"/>
      <c r="E123" s="77"/>
      <c r="F123" s="78" t="str">
        <f aca="false">IF(IF($C$20="Да",C123-W123-X123,C123)+IF($C$21="Да",1*AC123,0)=0," ",IF($C$20="Да",C123-W123-X123,C123)+IF($C$21="Да",1*AC123,0))</f>
        <v> </v>
      </c>
      <c r="G123" s="78" t="str">
        <f aca="false">IF(IF($C$20="Да",D123-U123-V123,D123)+IF($C$21="Да",1*AD123,0)=0," ",IF($C$20="Да",D123-U123-V123,D123)+IF($C$21="Да",1*AD123,0))</f>
        <v> </v>
      </c>
      <c r="H123" s="79"/>
      <c r="I123" s="80"/>
      <c r="J123" s="81"/>
      <c r="K123" s="82"/>
      <c r="L123" s="83"/>
      <c r="M123" s="84"/>
      <c r="N123" s="84"/>
      <c r="O123" s="84"/>
      <c r="P123" s="84"/>
      <c r="Q123" s="84"/>
      <c r="R123" s="84"/>
      <c r="S123" s="85"/>
      <c r="T123" s="0"/>
      <c r="U123" s="86" t="n">
        <f aca="false">IF(COUNTIF(I123,"*")=1,MROUND(MID(I123,FIND("PVC-",I123)+4,FIND("x",I123)-FIND("PVC-",I123)-4),0.5),0)</f>
        <v>0</v>
      </c>
      <c r="V123" s="86" t="n">
        <f aca="false">IF(COUNTIF(J123,"*")=1,MROUND(MID(J123,FIND("PVC-",J123)+4,FIND("x",J123)-FIND("PVC-",J123)-4),0.5),0)</f>
        <v>0</v>
      </c>
      <c r="W123" s="86" t="n">
        <f aca="false">IF(COUNTIF(K123,"*")=1,MROUND(MID(K123,FIND("PVC-",K123)+4,FIND("x",K123)-FIND("PVC-",K123)-4),0.5),0)</f>
        <v>0</v>
      </c>
      <c r="X123" s="86" t="n">
        <f aca="false">IF(COUNTIF(L123,"*")=1,MROUND(MID(L123,FIND("PVC-",L123)+4,FIND("x",L123)-FIND("PVC-",L123)-4),0.5),0)</f>
        <v>0</v>
      </c>
      <c r="Y123" s="0" t="str">
        <f aca="false">IF(COUNTIF(I123,"*")=1,I123,"")</f>
        <v/>
      </c>
      <c r="Z123" s="0" t="str">
        <f aca="false">IF(COUNTIF(J123,"*")=1,J123,"")</f>
        <v/>
      </c>
      <c r="AA123" s="0" t="str">
        <f aca="false">IF(COUNTIF(K123,"*")=1,K123,"")</f>
        <v/>
      </c>
      <c r="AB123" s="0" t="str">
        <f aca="false">IF(COUNTIF(L123,"*")=1,L123,"")</f>
        <v/>
      </c>
      <c r="AC123" s="0" t="n">
        <f aca="false">COUNTIF(K123:L123,"*")</f>
        <v>0</v>
      </c>
      <c r="AD123" s="0" t="n">
        <f aca="false">COUNTIF(I123:J123,"*")</f>
        <v>0</v>
      </c>
      <c r="AF123" s="16"/>
      <c r="AG123" s="16"/>
      <c r="AH123" s="16"/>
      <c r="AI123" s="16"/>
      <c r="AJ123" s="16"/>
      <c r="AK123" s="16"/>
      <c r="AL123" s="24"/>
      <c r="AM123" s="25"/>
      <c r="AN123" s="25"/>
      <c r="AO123" s="25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</row>
    <row r="124" customFormat="false" ht="13.2" hidden="false" customHeight="false" outlineLevel="0" collapsed="false">
      <c r="A124" s="75" t="str">
        <f aca="false">IF(COUNTIF(C124,"&gt;0"),A123+1," ")</f>
        <v> </v>
      </c>
      <c r="B124" s="76"/>
      <c r="C124" s="77"/>
      <c r="D124" s="77"/>
      <c r="E124" s="77"/>
      <c r="F124" s="78" t="str">
        <f aca="false">IF(IF($C$20="Да",C124-W124-X124,C124)+IF($C$21="Да",1*AC124,0)=0," ",IF($C$20="Да",C124-W124-X124,C124)+IF($C$21="Да",1*AC124,0))</f>
        <v> </v>
      </c>
      <c r="G124" s="78" t="str">
        <f aca="false">IF(IF($C$20="Да",D124-U124-V124,D124)+IF($C$21="Да",1*AD124,0)=0," ",IF($C$20="Да",D124-U124-V124,D124)+IF($C$21="Да",1*AD124,0))</f>
        <v> </v>
      </c>
      <c r="H124" s="79"/>
      <c r="I124" s="80"/>
      <c r="J124" s="81"/>
      <c r="K124" s="82"/>
      <c r="L124" s="83"/>
      <c r="M124" s="84"/>
      <c r="N124" s="84"/>
      <c r="O124" s="84"/>
      <c r="P124" s="84"/>
      <c r="Q124" s="84"/>
      <c r="R124" s="84"/>
      <c r="S124" s="85"/>
      <c r="T124" s="0"/>
      <c r="U124" s="86" t="n">
        <f aca="false">IF(COUNTIF(I124,"*")=1,MROUND(MID(I124,FIND("PVC-",I124)+4,FIND("x",I124)-FIND("PVC-",I124)-4),0.5),0)</f>
        <v>0</v>
      </c>
      <c r="V124" s="86" t="n">
        <f aca="false">IF(COUNTIF(J124,"*")=1,MROUND(MID(J124,FIND("PVC-",J124)+4,FIND("x",J124)-FIND("PVC-",J124)-4),0.5),0)</f>
        <v>0</v>
      </c>
      <c r="W124" s="86" t="n">
        <f aca="false">IF(COUNTIF(K124,"*")=1,MROUND(MID(K124,FIND("PVC-",K124)+4,FIND("x",K124)-FIND("PVC-",K124)-4),0.5),0)</f>
        <v>0</v>
      </c>
      <c r="X124" s="86" t="n">
        <f aca="false">IF(COUNTIF(L124,"*")=1,MROUND(MID(L124,FIND("PVC-",L124)+4,FIND("x",L124)-FIND("PVC-",L124)-4),0.5),0)</f>
        <v>0</v>
      </c>
      <c r="Y124" s="0" t="str">
        <f aca="false">IF(COUNTIF(I124,"*")=1,I124,"")</f>
        <v/>
      </c>
      <c r="Z124" s="0" t="str">
        <f aca="false">IF(COUNTIF(J124,"*")=1,J124,"")</f>
        <v/>
      </c>
      <c r="AA124" s="0" t="str">
        <f aca="false">IF(COUNTIF(K124,"*")=1,K124,"")</f>
        <v/>
      </c>
      <c r="AB124" s="0" t="str">
        <f aca="false">IF(COUNTIF(L124,"*")=1,L124,"")</f>
        <v/>
      </c>
      <c r="AC124" s="0" t="n">
        <f aca="false">COUNTIF(K124:L124,"*")</f>
        <v>0</v>
      </c>
      <c r="AD124" s="0" t="n">
        <f aca="false">COUNTIF(I124:J124,"*")</f>
        <v>0</v>
      </c>
      <c r="AF124" s="16"/>
      <c r="AG124" s="16"/>
      <c r="AH124" s="16"/>
      <c r="AI124" s="16"/>
      <c r="AJ124" s="16"/>
      <c r="AK124" s="16"/>
      <c r="AL124" s="24"/>
      <c r="AM124" s="25"/>
      <c r="AN124" s="25"/>
      <c r="AO124" s="25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</row>
    <row r="125" customFormat="false" ht="13.2" hidden="false" customHeight="false" outlineLevel="0" collapsed="false">
      <c r="A125" s="75" t="str">
        <f aca="false">IF(COUNTIF(C125,"&gt;0"),A124+1," ")</f>
        <v> </v>
      </c>
      <c r="B125" s="76"/>
      <c r="C125" s="77"/>
      <c r="D125" s="77"/>
      <c r="E125" s="77"/>
      <c r="F125" s="78" t="str">
        <f aca="false">IF(IF($C$20="Да",C125-W125-X125,C125)+IF($C$21="Да",1*AC125,0)=0," ",IF($C$20="Да",C125-W125-X125,C125)+IF($C$21="Да",1*AC125,0))</f>
        <v> </v>
      </c>
      <c r="G125" s="78" t="str">
        <f aca="false">IF(IF($C$20="Да",D125-U125-V125,D125)+IF($C$21="Да",1*AD125,0)=0," ",IF($C$20="Да",D125-U125-V125,D125)+IF($C$21="Да",1*AD125,0))</f>
        <v> </v>
      </c>
      <c r="H125" s="79"/>
      <c r="I125" s="80"/>
      <c r="J125" s="81"/>
      <c r="K125" s="82"/>
      <c r="L125" s="83"/>
      <c r="M125" s="84"/>
      <c r="N125" s="84"/>
      <c r="O125" s="84"/>
      <c r="P125" s="84"/>
      <c r="Q125" s="84"/>
      <c r="R125" s="84"/>
      <c r="S125" s="85"/>
      <c r="T125" s="0"/>
      <c r="U125" s="86" t="n">
        <f aca="false">IF(COUNTIF(I125,"*")=1,MROUND(MID(I125,FIND("PVC-",I125)+4,FIND("x",I125)-FIND("PVC-",I125)-4),0.5),0)</f>
        <v>0</v>
      </c>
      <c r="V125" s="86" t="n">
        <f aca="false">IF(COUNTIF(J125,"*")=1,MROUND(MID(J125,FIND("PVC-",J125)+4,FIND("x",J125)-FIND("PVC-",J125)-4),0.5),0)</f>
        <v>0</v>
      </c>
      <c r="W125" s="86" t="n">
        <f aca="false">IF(COUNTIF(K125,"*")=1,MROUND(MID(K125,FIND("PVC-",K125)+4,FIND("x",K125)-FIND("PVC-",K125)-4),0.5),0)</f>
        <v>0</v>
      </c>
      <c r="X125" s="86" t="n">
        <f aca="false">IF(COUNTIF(L125,"*")=1,MROUND(MID(L125,FIND("PVC-",L125)+4,FIND("x",L125)-FIND("PVC-",L125)-4),0.5),0)</f>
        <v>0</v>
      </c>
      <c r="Y125" s="0" t="str">
        <f aca="false">IF(COUNTIF(I125,"*")=1,I125,"")</f>
        <v/>
      </c>
      <c r="Z125" s="0" t="str">
        <f aca="false">IF(COUNTIF(J125,"*")=1,J125,"")</f>
        <v/>
      </c>
      <c r="AA125" s="0" t="str">
        <f aca="false">IF(COUNTIF(K125,"*")=1,K125,"")</f>
        <v/>
      </c>
      <c r="AB125" s="0" t="str">
        <f aca="false">IF(COUNTIF(L125,"*")=1,L125,"")</f>
        <v/>
      </c>
      <c r="AC125" s="0" t="n">
        <f aca="false">COUNTIF(K125:L125,"*")</f>
        <v>0</v>
      </c>
      <c r="AD125" s="0" t="n">
        <f aca="false">COUNTIF(I125:J125,"*")</f>
        <v>0</v>
      </c>
      <c r="AF125" s="16"/>
      <c r="AG125" s="16"/>
      <c r="AH125" s="16"/>
      <c r="AI125" s="16"/>
      <c r="AJ125" s="16"/>
      <c r="AK125" s="16"/>
      <c r="AL125" s="24"/>
      <c r="AM125" s="25"/>
      <c r="AN125" s="25"/>
      <c r="AO125" s="25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</row>
    <row r="126" customFormat="false" ht="13.2" hidden="false" customHeight="false" outlineLevel="0" collapsed="false">
      <c r="A126" s="75" t="str">
        <f aca="false">IF(COUNTIF(C126,"&gt;0"),A125+1," ")</f>
        <v> </v>
      </c>
      <c r="B126" s="76"/>
      <c r="C126" s="77"/>
      <c r="D126" s="77"/>
      <c r="E126" s="77"/>
      <c r="F126" s="78" t="str">
        <f aca="false">IF(IF($C$20="Да",C126-W126-X126,C126)+IF($C$21="Да",1*AC126,0)=0," ",IF($C$20="Да",C126-W126-X126,C126)+IF($C$21="Да",1*AC126,0))</f>
        <v> </v>
      </c>
      <c r="G126" s="78" t="str">
        <f aca="false">IF(IF($C$20="Да",D126-U126-V126,D126)+IF($C$21="Да",1*AD126,0)=0," ",IF($C$20="Да",D126-U126-V126,D126)+IF($C$21="Да",1*AD126,0))</f>
        <v> </v>
      </c>
      <c r="H126" s="79"/>
      <c r="I126" s="80"/>
      <c r="J126" s="81"/>
      <c r="K126" s="82"/>
      <c r="L126" s="83"/>
      <c r="M126" s="84"/>
      <c r="N126" s="84"/>
      <c r="O126" s="84"/>
      <c r="P126" s="84"/>
      <c r="Q126" s="84"/>
      <c r="R126" s="84"/>
      <c r="S126" s="85"/>
      <c r="T126" s="0"/>
      <c r="U126" s="86" t="n">
        <f aca="false">IF(COUNTIF(I126,"*")=1,MROUND(MID(I126,FIND("PVC-",I126)+4,FIND("x",I126)-FIND("PVC-",I126)-4),0.5),0)</f>
        <v>0</v>
      </c>
      <c r="V126" s="86" t="n">
        <f aca="false">IF(COUNTIF(J126,"*")=1,MROUND(MID(J126,FIND("PVC-",J126)+4,FIND("x",J126)-FIND("PVC-",J126)-4),0.5),0)</f>
        <v>0</v>
      </c>
      <c r="W126" s="86" t="n">
        <f aca="false">IF(COUNTIF(K126,"*")=1,MROUND(MID(K126,FIND("PVC-",K126)+4,FIND("x",K126)-FIND("PVC-",K126)-4),0.5),0)</f>
        <v>0</v>
      </c>
      <c r="X126" s="86" t="n">
        <f aca="false">IF(COUNTIF(L126,"*")=1,MROUND(MID(L126,FIND("PVC-",L126)+4,FIND("x",L126)-FIND("PVC-",L126)-4),0.5),0)</f>
        <v>0</v>
      </c>
      <c r="Y126" s="0" t="str">
        <f aca="false">IF(COUNTIF(I126,"*")=1,I126,"")</f>
        <v/>
      </c>
      <c r="Z126" s="0" t="str">
        <f aca="false">IF(COUNTIF(J126,"*")=1,J126,"")</f>
        <v/>
      </c>
      <c r="AA126" s="0" t="str">
        <f aca="false">IF(COUNTIF(K126,"*")=1,K126,"")</f>
        <v/>
      </c>
      <c r="AB126" s="0" t="str">
        <f aca="false">IF(COUNTIF(L126,"*")=1,L126,"")</f>
        <v/>
      </c>
      <c r="AC126" s="0" t="n">
        <f aca="false">COUNTIF(K126:L126,"*")</f>
        <v>0</v>
      </c>
      <c r="AD126" s="0" t="n">
        <f aca="false">COUNTIF(I126:J126,"*")</f>
        <v>0</v>
      </c>
      <c r="AF126" s="16"/>
      <c r="AG126" s="16"/>
      <c r="AH126" s="16"/>
      <c r="AI126" s="16"/>
      <c r="AJ126" s="16"/>
      <c r="AK126" s="16"/>
      <c r="AL126" s="24"/>
      <c r="AM126" s="25"/>
      <c r="AN126" s="25"/>
      <c r="AO126" s="25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</row>
    <row r="127" customFormat="false" ht="13.2" hidden="false" customHeight="false" outlineLevel="0" collapsed="false">
      <c r="A127" s="75" t="str">
        <f aca="false">IF(COUNTIF(C127,"&gt;0"),A126+1," ")</f>
        <v> </v>
      </c>
      <c r="B127" s="76"/>
      <c r="C127" s="77"/>
      <c r="D127" s="77"/>
      <c r="E127" s="77"/>
      <c r="F127" s="78" t="str">
        <f aca="false">IF(IF($C$20="Да",C127-W127-X127,C127)+IF($C$21="Да",1*AC127,0)=0," ",IF($C$20="Да",C127-W127-X127,C127)+IF($C$21="Да",1*AC127,0))</f>
        <v> </v>
      </c>
      <c r="G127" s="78" t="str">
        <f aca="false">IF(IF($C$20="Да",D127-U127-V127,D127)+IF($C$21="Да",1*AD127,0)=0," ",IF($C$20="Да",D127-U127-V127,D127)+IF($C$21="Да",1*AD127,0))</f>
        <v> </v>
      </c>
      <c r="H127" s="79"/>
      <c r="I127" s="80"/>
      <c r="J127" s="81"/>
      <c r="K127" s="82"/>
      <c r="L127" s="83"/>
      <c r="M127" s="84"/>
      <c r="N127" s="84"/>
      <c r="O127" s="84"/>
      <c r="P127" s="84"/>
      <c r="Q127" s="84"/>
      <c r="R127" s="84"/>
      <c r="S127" s="85"/>
      <c r="T127" s="0"/>
      <c r="U127" s="86" t="n">
        <f aca="false">IF(COUNTIF(I127,"*")=1,MROUND(MID(I127,FIND("PVC-",I127)+4,FIND("x",I127)-FIND("PVC-",I127)-4),0.5),0)</f>
        <v>0</v>
      </c>
      <c r="V127" s="86" t="n">
        <f aca="false">IF(COUNTIF(J127,"*")=1,MROUND(MID(J127,FIND("PVC-",J127)+4,FIND("x",J127)-FIND("PVC-",J127)-4),0.5),0)</f>
        <v>0</v>
      </c>
      <c r="W127" s="86" t="n">
        <f aca="false">IF(COUNTIF(K127,"*")=1,MROUND(MID(K127,FIND("PVC-",K127)+4,FIND("x",K127)-FIND("PVC-",K127)-4),0.5),0)</f>
        <v>0</v>
      </c>
      <c r="X127" s="86" t="n">
        <f aca="false">IF(COUNTIF(L127,"*")=1,MROUND(MID(L127,FIND("PVC-",L127)+4,FIND("x",L127)-FIND("PVC-",L127)-4),0.5),0)</f>
        <v>0</v>
      </c>
      <c r="Y127" s="0" t="str">
        <f aca="false">IF(COUNTIF(I127,"*")=1,I127,"")</f>
        <v/>
      </c>
      <c r="Z127" s="0" t="str">
        <f aca="false">IF(COUNTIF(J127,"*")=1,J127,"")</f>
        <v/>
      </c>
      <c r="AA127" s="0" t="str">
        <f aca="false">IF(COUNTIF(K127,"*")=1,K127,"")</f>
        <v/>
      </c>
      <c r="AB127" s="0" t="str">
        <f aca="false">IF(COUNTIF(L127,"*")=1,L127,"")</f>
        <v/>
      </c>
      <c r="AC127" s="0" t="n">
        <f aca="false">COUNTIF(K127:L127,"*")</f>
        <v>0</v>
      </c>
      <c r="AD127" s="0" t="n">
        <f aca="false">COUNTIF(I127:J127,"*")</f>
        <v>0</v>
      </c>
      <c r="AF127" s="16"/>
      <c r="AG127" s="16"/>
      <c r="AH127" s="16"/>
      <c r="AI127" s="16"/>
      <c r="AJ127" s="16"/>
      <c r="AK127" s="16"/>
      <c r="AL127" s="24"/>
      <c r="AM127" s="25"/>
      <c r="AN127" s="25"/>
      <c r="AO127" s="25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</row>
    <row r="128" customFormat="false" ht="13.2" hidden="false" customHeight="false" outlineLevel="0" collapsed="false">
      <c r="A128" s="75" t="str">
        <f aca="false">IF(COUNTIF(C128,"&gt;0"),A127+1," ")</f>
        <v> </v>
      </c>
      <c r="B128" s="76"/>
      <c r="C128" s="77"/>
      <c r="D128" s="77"/>
      <c r="E128" s="77"/>
      <c r="F128" s="78" t="str">
        <f aca="false">IF(IF($C$20="Да",C128-W128-X128,C128)+IF($C$21="Да",1*AC128,0)=0," ",IF($C$20="Да",C128-W128-X128,C128)+IF($C$21="Да",1*AC128,0))</f>
        <v> </v>
      </c>
      <c r="G128" s="78" t="str">
        <f aca="false">IF(IF($C$20="Да",D128-U128-V128,D128)+IF($C$21="Да",1*AD128,0)=0," ",IF($C$20="Да",D128-U128-V128,D128)+IF($C$21="Да",1*AD128,0))</f>
        <v> </v>
      </c>
      <c r="H128" s="79"/>
      <c r="I128" s="80"/>
      <c r="J128" s="81"/>
      <c r="K128" s="82"/>
      <c r="L128" s="83"/>
      <c r="M128" s="84"/>
      <c r="N128" s="84"/>
      <c r="O128" s="84"/>
      <c r="P128" s="84"/>
      <c r="Q128" s="84"/>
      <c r="R128" s="84"/>
      <c r="S128" s="85"/>
      <c r="T128" s="0"/>
      <c r="U128" s="86" t="n">
        <f aca="false">IF(COUNTIF(I128,"*")=1,MROUND(MID(I128,FIND("PVC-",I128)+4,FIND("x",I128)-FIND("PVC-",I128)-4),0.5),0)</f>
        <v>0</v>
      </c>
      <c r="V128" s="86" t="n">
        <f aca="false">IF(COUNTIF(J128,"*")=1,MROUND(MID(J128,FIND("PVC-",J128)+4,FIND("x",J128)-FIND("PVC-",J128)-4),0.5),0)</f>
        <v>0</v>
      </c>
      <c r="W128" s="86" t="n">
        <f aca="false">IF(COUNTIF(K128,"*")=1,MROUND(MID(K128,FIND("PVC-",K128)+4,FIND("x",K128)-FIND("PVC-",K128)-4),0.5),0)</f>
        <v>0</v>
      </c>
      <c r="X128" s="86" t="n">
        <f aca="false">IF(COUNTIF(L128,"*")=1,MROUND(MID(L128,FIND("PVC-",L128)+4,FIND("x",L128)-FIND("PVC-",L128)-4),0.5),0)</f>
        <v>0</v>
      </c>
      <c r="Y128" s="0" t="str">
        <f aca="false">IF(COUNTIF(I128,"*")=1,I128,"")</f>
        <v/>
      </c>
      <c r="Z128" s="0" t="str">
        <f aca="false">IF(COUNTIF(J128,"*")=1,J128,"")</f>
        <v/>
      </c>
      <c r="AA128" s="0" t="str">
        <f aca="false">IF(COUNTIF(K128,"*")=1,K128,"")</f>
        <v/>
      </c>
      <c r="AB128" s="0" t="str">
        <f aca="false">IF(COUNTIF(L128,"*")=1,L128,"")</f>
        <v/>
      </c>
      <c r="AC128" s="0" t="n">
        <f aca="false">COUNTIF(K128:L128,"*")</f>
        <v>0</v>
      </c>
      <c r="AD128" s="0" t="n">
        <f aca="false">COUNTIF(I128:J128,"*")</f>
        <v>0</v>
      </c>
      <c r="AF128" s="16"/>
      <c r="AG128" s="16"/>
      <c r="AH128" s="16"/>
      <c r="AI128" s="16"/>
      <c r="AJ128" s="16"/>
      <c r="AK128" s="16"/>
      <c r="AL128" s="24"/>
      <c r="AM128" s="25"/>
      <c r="AN128" s="25"/>
      <c r="AO128" s="25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</row>
    <row r="129" customFormat="false" ht="13.2" hidden="false" customHeight="false" outlineLevel="0" collapsed="false">
      <c r="A129" s="75" t="str">
        <f aca="false">IF(COUNTIF(C129,"&gt;0"),A128+1," ")</f>
        <v> </v>
      </c>
      <c r="B129" s="76"/>
      <c r="C129" s="77"/>
      <c r="D129" s="77"/>
      <c r="E129" s="77"/>
      <c r="F129" s="78" t="str">
        <f aca="false">IF(IF($C$20="Да",C129-W129-X129,C129)+IF($C$21="Да",1*AC129,0)=0," ",IF($C$20="Да",C129-W129-X129,C129)+IF($C$21="Да",1*AC129,0))</f>
        <v> </v>
      </c>
      <c r="G129" s="78" t="str">
        <f aca="false">IF(IF($C$20="Да",D129-U129-V129,D129)+IF($C$21="Да",1*AD129,0)=0," ",IF($C$20="Да",D129-U129-V129,D129)+IF($C$21="Да",1*AD129,0))</f>
        <v> </v>
      </c>
      <c r="H129" s="79"/>
      <c r="I129" s="80"/>
      <c r="J129" s="81"/>
      <c r="K129" s="82"/>
      <c r="L129" s="83"/>
      <c r="M129" s="84"/>
      <c r="N129" s="84"/>
      <c r="O129" s="84"/>
      <c r="P129" s="84"/>
      <c r="Q129" s="84"/>
      <c r="R129" s="84"/>
      <c r="S129" s="85"/>
      <c r="T129" s="0"/>
      <c r="U129" s="86" t="n">
        <f aca="false">IF(COUNTIF(I129,"*")=1,MROUND(MID(I129,FIND("PVC-",I129)+4,FIND("x",I129)-FIND("PVC-",I129)-4),0.5),0)</f>
        <v>0</v>
      </c>
      <c r="V129" s="86" t="n">
        <f aca="false">IF(COUNTIF(J129,"*")=1,MROUND(MID(J129,FIND("PVC-",J129)+4,FIND("x",J129)-FIND("PVC-",J129)-4),0.5),0)</f>
        <v>0</v>
      </c>
      <c r="W129" s="86" t="n">
        <f aca="false">IF(COUNTIF(K129,"*")=1,MROUND(MID(K129,FIND("PVC-",K129)+4,FIND("x",K129)-FIND("PVC-",K129)-4),0.5),0)</f>
        <v>0</v>
      </c>
      <c r="X129" s="86" t="n">
        <f aca="false">IF(COUNTIF(L129,"*")=1,MROUND(MID(L129,FIND("PVC-",L129)+4,FIND("x",L129)-FIND("PVC-",L129)-4),0.5),0)</f>
        <v>0</v>
      </c>
      <c r="Y129" s="0" t="str">
        <f aca="false">IF(COUNTIF(I129,"*")=1,I129,"")</f>
        <v/>
      </c>
      <c r="Z129" s="0" t="str">
        <f aca="false">IF(COUNTIF(J129,"*")=1,J129,"")</f>
        <v/>
      </c>
      <c r="AA129" s="0" t="str">
        <f aca="false">IF(COUNTIF(K129,"*")=1,K129,"")</f>
        <v/>
      </c>
      <c r="AB129" s="0" t="str">
        <f aca="false">IF(COUNTIF(L129,"*")=1,L129,"")</f>
        <v/>
      </c>
      <c r="AC129" s="0" t="n">
        <f aca="false">COUNTIF(K129:L129,"*")</f>
        <v>0</v>
      </c>
      <c r="AD129" s="0" t="n">
        <f aca="false">COUNTIF(I129:J129,"*")</f>
        <v>0</v>
      </c>
      <c r="AF129" s="16"/>
      <c r="AG129" s="16"/>
      <c r="AH129" s="16"/>
      <c r="AI129" s="16"/>
      <c r="AJ129" s="16"/>
      <c r="AK129" s="16"/>
      <c r="AL129" s="24"/>
      <c r="AM129" s="25"/>
      <c r="AN129" s="25"/>
      <c r="AO129" s="25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</row>
    <row r="130" customFormat="false" ht="13.2" hidden="false" customHeight="false" outlineLevel="0" collapsed="false">
      <c r="A130" s="75" t="str">
        <f aca="false">IF(COUNTIF(C130,"&gt;0"),A129+1," ")</f>
        <v> </v>
      </c>
      <c r="B130" s="76"/>
      <c r="C130" s="77"/>
      <c r="D130" s="77"/>
      <c r="E130" s="77"/>
      <c r="F130" s="78" t="str">
        <f aca="false">IF(IF($C$20="Да",C130-W130-X130,C130)+IF($C$21="Да",1*AC130,0)=0," ",IF($C$20="Да",C130-W130-X130,C130)+IF($C$21="Да",1*AC130,0))</f>
        <v> </v>
      </c>
      <c r="G130" s="78" t="str">
        <f aca="false">IF(IF($C$20="Да",D130-U130-V130,D130)+IF($C$21="Да",1*AD130,0)=0," ",IF($C$20="Да",D130-U130-V130,D130)+IF($C$21="Да",1*AD130,0))</f>
        <v> </v>
      </c>
      <c r="H130" s="79"/>
      <c r="I130" s="80"/>
      <c r="J130" s="81"/>
      <c r="K130" s="82"/>
      <c r="L130" s="83"/>
      <c r="M130" s="84"/>
      <c r="N130" s="84"/>
      <c r="O130" s="84"/>
      <c r="P130" s="84"/>
      <c r="Q130" s="84"/>
      <c r="R130" s="84"/>
      <c r="S130" s="85"/>
      <c r="T130" s="0"/>
      <c r="U130" s="86" t="n">
        <f aca="false">IF(COUNTIF(I130,"*")=1,MROUND(MID(I130,FIND("PVC-",I130)+4,FIND("x",I130)-FIND("PVC-",I130)-4),0.5),0)</f>
        <v>0</v>
      </c>
      <c r="V130" s="86" t="n">
        <f aca="false">IF(COUNTIF(J130,"*")=1,MROUND(MID(J130,FIND("PVC-",J130)+4,FIND("x",J130)-FIND("PVC-",J130)-4),0.5),0)</f>
        <v>0</v>
      </c>
      <c r="W130" s="86" t="n">
        <f aca="false">IF(COUNTIF(K130,"*")=1,MROUND(MID(K130,FIND("PVC-",K130)+4,FIND("x",K130)-FIND("PVC-",K130)-4),0.5),0)</f>
        <v>0</v>
      </c>
      <c r="X130" s="86" t="n">
        <f aca="false">IF(COUNTIF(L130,"*")=1,MROUND(MID(L130,FIND("PVC-",L130)+4,FIND("x",L130)-FIND("PVC-",L130)-4),0.5),0)</f>
        <v>0</v>
      </c>
      <c r="Y130" s="0" t="str">
        <f aca="false">IF(COUNTIF(I130,"*")=1,I130,"")</f>
        <v/>
      </c>
      <c r="Z130" s="0" t="str">
        <f aca="false">IF(COUNTIF(J130,"*")=1,J130,"")</f>
        <v/>
      </c>
      <c r="AA130" s="0" t="str">
        <f aca="false">IF(COUNTIF(K130,"*")=1,K130,"")</f>
        <v/>
      </c>
      <c r="AB130" s="0" t="str">
        <f aca="false">IF(COUNTIF(L130,"*")=1,L130,"")</f>
        <v/>
      </c>
      <c r="AC130" s="0" t="n">
        <f aca="false">COUNTIF(K130:L130,"*")</f>
        <v>0</v>
      </c>
      <c r="AD130" s="0" t="n">
        <f aca="false">COUNTIF(I130:J130,"*")</f>
        <v>0</v>
      </c>
      <c r="AF130" s="16"/>
      <c r="AG130" s="16"/>
      <c r="AH130" s="16"/>
      <c r="AI130" s="16"/>
      <c r="AJ130" s="16"/>
      <c r="AK130" s="16"/>
      <c r="AL130" s="24"/>
      <c r="AM130" s="25"/>
      <c r="AN130" s="25"/>
      <c r="AO130" s="25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</row>
    <row r="131" customFormat="false" ht="13.2" hidden="false" customHeight="false" outlineLevel="0" collapsed="false">
      <c r="A131" s="75" t="str">
        <f aca="false">IF(COUNTIF(C131,"&gt;0"),A130+1," ")</f>
        <v> </v>
      </c>
      <c r="B131" s="76"/>
      <c r="C131" s="77"/>
      <c r="D131" s="77"/>
      <c r="E131" s="77"/>
      <c r="F131" s="78" t="str">
        <f aca="false">IF(IF($C$20="Да",C131-W131-X131,C131)+IF($C$21="Да",1*AC131,0)=0," ",IF($C$20="Да",C131-W131-X131,C131)+IF($C$21="Да",1*AC131,0))</f>
        <v> </v>
      </c>
      <c r="G131" s="78" t="str">
        <f aca="false">IF(IF($C$20="Да",D131-U131-V131,D131)+IF($C$21="Да",1*AD131,0)=0," ",IF($C$20="Да",D131-U131-V131,D131)+IF($C$21="Да",1*AD131,0))</f>
        <v> </v>
      </c>
      <c r="H131" s="79"/>
      <c r="I131" s="80"/>
      <c r="J131" s="81"/>
      <c r="K131" s="82"/>
      <c r="L131" s="83"/>
      <c r="M131" s="84"/>
      <c r="N131" s="84"/>
      <c r="O131" s="84"/>
      <c r="P131" s="84"/>
      <c r="Q131" s="84"/>
      <c r="R131" s="84"/>
      <c r="S131" s="85"/>
      <c r="T131" s="0"/>
      <c r="U131" s="86" t="n">
        <f aca="false">IF(COUNTIF(I131,"*")=1,MROUND(MID(I131,FIND("PVC-",I131)+4,FIND("x",I131)-FIND("PVC-",I131)-4),0.5),0)</f>
        <v>0</v>
      </c>
      <c r="V131" s="86" t="n">
        <f aca="false">IF(COUNTIF(J131,"*")=1,MROUND(MID(J131,FIND("PVC-",J131)+4,FIND("x",J131)-FIND("PVC-",J131)-4),0.5),0)</f>
        <v>0</v>
      </c>
      <c r="W131" s="86" t="n">
        <f aca="false">IF(COUNTIF(K131,"*")=1,MROUND(MID(K131,FIND("PVC-",K131)+4,FIND("x",K131)-FIND("PVC-",K131)-4),0.5),0)</f>
        <v>0</v>
      </c>
      <c r="X131" s="86" t="n">
        <f aca="false">IF(COUNTIF(L131,"*")=1,MROUND(MID(L131,FIND("PVC-",L131)+4,FIND("x",L131)-FIND("PVC-",L131)-4),0.5),0)</f>
        <v>0</v>
      </c>
      <c r="Y131" s="0" t="str">
        <f aca="false">IF(COUNTIF(I131,"*")=1,I131,"")</f>
        <v/>
      </c>
      <c r="Z131" s="0" t="str">
        <f aca="false">IF(COUNTIF(J131,"*")=1,J131,"")</f>
        <v/>
      </c>
      <c r="AA131" s="0" t="str">
        <f aca="false">IF(COUNTIF(K131,"*")=1,K131,"")</f>
        <v/>
      </c>
      <c r="AB131" s="0" t="str">
        <f aca="false">IF(COUNTIF(L131,"*")=1,L131,"")</f>
        <v/>
      </c>
      <c r="AC131" s="0" t="n">
        <f aca="false">COUNTIF(K131:L131,"*")</f>
        <v>0</v>
      </c>
      <c r="AD131" s="0" t="n">
        <f aca="false">COUNTIF(I131:J131,"*")</f>
        <v>0</v>
      </c>
      <c r="AF131" s="16"/>
      <c r="AG131" s="16"/>
      <c r="AH131" s="16"/>
      <c r="AI131" s="16"/>
      <c r="AJ131" s="16"/>
      <c r="AK131" s="16"/>
      <c r="AL131" s="24"/>
      <c r="AM131" s="25"/>
      <c r="AN131" s="25"/>
      <c r="AO131" s="25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</row>
    <row r="132" customFormat="false" ht="13.2" hidden="false" customHeight="false" outlineLevel="0" collapsed="false">
      <c r="A132" s="75" t="str">
        <f aca="false">IF(COUNTIF(C132,"&gt;0"),A131+1," ")</f>
        <v> </v>
      </c>
      <c r="B132" s="76"/>
      <c r="C132" s="77"/>
      <c r="D132" s="77"/>
      <c r="E132" s="77"/>
      <c r="F132" s="78" t="str">
        <f aca="false">IF(IF($C$20="Да",C132-W132-X132,C132)+IF($C$21="Да",1*AC132,0)=0," ",IF($C$20="Да",C132-W132-X132,C132)+IF($C$21="Да",1*AC132,0))</f>
        <v> </v>
      </c>
      <c r="G132" s="78" t="str">
        <f aca="false">IF(IF($C$20="Да",D132-U132-V132,D132)+IF($C$21="Да",1*AD132,0)=0," ",IF($C$20="Да",D132-U132-V132,D132)+IF($C$21="Да",1*AD132,0))</f>
        <v> </v>
      </c>
      <c r="H132" s="79"/>
      <c r="I132" s="80"/>
      <c r="J132" s="81"/>
      <c r="K132" s="82"/>
      <c r="L132" s="83"/>
      <c r="M132" s="84"/>
      <c r="N132" s="84"/>
      <c r="O132" s="84"/>
      <c r="P132" s="84"/>
      <c r="Q132" s="84"/>
      <c r="R132" s="84"/>
      <c r="S132" s="85"/>
      <c r="T132" s="0"/>
      <c r="U132" s="86" t="n">
        <f aca="false">IF(COUNTIF(I132,"*")=1,MROUND(MID(I132,FIND("PVC-",I132)+4,FIND("x",I132)-FIND("PVC-",I132)-4),0.5),0)</f>
        <v>0</v>
      </c>
      <c r="V132" s="86" t="n">
        <f aca="false">IF(COUNTIF(J132,"*")=1,MROUND(MID(J132,FIND("PVC-",J132)+4,FIND("x",J132)-FIND("PVC-",J132)-4),0.5),0)</f>
        <v>0</v>
      </c>
      <c r="W132" s="86" t="n">
        <f aca="false">IF(COUNTIF(K132,"*")=1,MROUND(MID(K132,FIND("PVC-",K132)+4,FIND("x",K132)-FIND("PVC-",K132)-4),0.5),0)</f>
        <v>0</v>
      </c>
      <c r="X132" s="86" t="n">
        <f aca="false">IF(COUNTIF(L132,"*")=1,MROUND(MID(L132,FIND("PVC-",L132)+4,FIND("x",L132)-FIND("PVC-",L132)-4),0.5),0)</f>
        <v>0</v>
      </c>
      <c r="Y132" s="0" t="str">
        <f aca="false">IF(COUNTIF(I132,"*")=1,I132,"")</f>
        <v/>
      </c>
      <c r="Z132" s="0" t="str">
        <f aca="false">IF(COUNTIF(J132,"*")=1,J132,"")</f>
        <v/>
      </c>
      <c r="AA132" s="0" t="str">
        <f aca="false">IF(COUNTIF(K132,"*")=1,K132,"")</f>
        <v/>
      </c>
      <c r="AB132" s="0" t="str">
        <f aca="false">IF(COUNTIF(L132,"*")=1,L132,"")</f>
        <v/>
      </c>
      <c r="AC132" s="0" t="n">
        <f aca="false">COUNTIF(K132:L132,"*")</f>
        <v>0</v>
      </c>
      <c r="AD132" s="0" t="n">
        <f aca="false">COUNTIF(I132:J132,"*")</f>
        <v>0</v>
      </c>
      <c r="AF132" s="16"/>
      <c r="AG132" s="16"/>
      <c r="AH132" s="16"/>
      <c r="AI132" s="16"/>
      <c r="AJ132" s="16"/>
      <c r="AK132" s="16"/>
      <c r="AL132" s="24"/>
      <c r="AM132" s="25"/>
      <c r="AN132" s="25"/>
      <c r="AO132" s="25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</row>
    <row r="133" customFormat="false" ht="13.2" hidden="false" customHeight="false" outlineLevel="0" collapsed="false">
      <c r="A133" s="75" t="str">
        <f aca="false">IF(COUNTIF(C133,"&gt;0"),A132+1," ")</f>
        <v> </v>
      </c>
      <c r="B133" s="76"/>
      <c r="C133" s="77"/>
      <c r="D133" s="77"/>
      <c r="E133" s="77"/>
      <c r="F133" s="78" t="str">
        <f aca="false">IF(IF($C$20="Да",C133-W133-X133,C133)+IF($C$21="Да",1*AC133,0)=0," ",IF($C$20="Да",C133-W133-X133,C133)+IF($C$21="Да",1*AC133,0))</f>
        <v> </v>
      </c>
      <c r="G133" s="78" t="str">
        <f aca="false">IF(IF($C$20="Да",D133-U133-V133,D133)+IF($C$21="Да",1*AD133,0)=0," ",IF($C$20="Да",D133-U133-V133,D133)+IF($C$21="Да",1*AD133,0))</f>
        <v> </v>
      </c>
      <c r="H133" s="79"/>
      <c r="I133" s="80"/>
      <c r="J133" s="81"/>
      <c r="K133" s="82"/>
      <c r="L133" s="83"/>
      <c r="M133" s="84"/>
      <c r="N133" s="84"/>
      <c r="O133" s="84"/>
      <c r="P133" s="84"/>
      <c r="Q133" s="84"/>
      <c r="R133" s="84"/>
      <c r="S133" s="85"/>
      <c r="T133" s="0"/>
      <c r="U133" s="86" t="n">
        <f aca="false">IF(COUNTIF(I133,"*")=1,MROUND(MID(I133,FIND("PVC-",I133)+4,FIND("x",I133)-FIND("PVC-",I133)-4),0.5),0)</f>
        <v>0</v>
      </c>
      <c r="V133" s="86" t="n">
        <f aca="false">IF(COUNTIF(J133,"*")=1,MROUND(MID(J133,FIND("PVC-",J133)+4,FIND("x",J133)-FIND("PVC-",J133)-4),0.5),0)</f>
        <v>0</v>
      </c>
      <c r="W133" s="86" t="n">
        <f aca="false">IF(COUNTIF(K133,"*")=1,MROUND(MID(K133,FIND("PVC-",K133)+4,FIND("x",K133)-FIND("PVC-",K133)-4),0.5),0)</f>
        <v>0</v>
      </c>
      <c r="X133" s="86" t="n">
        <f aca="false">IF(COUNTIF(L133,"*")=1,MROUND(MID(L133,FIND("PVC-",L133)+4,FIND("x",L133)-FIND("PVC-",L133)-4),0.5),0)</f>
        <v>0</v>
      </c>
      <c r="Y133" s="0" t="str">
        <f aca="false">IF(COUNTIF(I133,"*")=1,I133,"")</f>
        <v/>
      </c>
      <c r="Z133" s="0" t="str">
        <f aca="false">IF(COUNTIF(J133,"*")=1,J133,"")</f>
        <v/>
      </c>
      <c r="AA133" s="0" t="str">
        <f aca="false">IF(COUNTIF(K133,"*")=1,K133,"")</f>
        <v/>
      </c>
      <c r="AB133" s="0" t="str">
        <f aca="false">IF(COUNTIF(L133,"*")=1,L133,"")</f>
        <v/>
      </c>
      <c r="AC133" s="0" t="n">
        <f aca="false">COUNTIF(K133:L133,"*")</f>
        <v>0</v>
      </c>
      <c r="AD133" s="0" t="n">
        <f aca="false">COUNTIF(I133:J133,"*")</f>
        <v>0</v>
      </c>
      <c r="AF133" s="16"/>
      <c r="AG133" s="16"/>
      <c r="AH133" s="16"/>
      <c r="AI133" s="16"/>
      <c r="AJ133" s="16"/>
      <c r="AK133" s="16"/>
      <c r="AL133" s="24"/>
      <c r="AM133" s="25"/>
      <c r="AN133" s="25"/>
      <c r="AO133" s="25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</row>
    <row r="134" customFormat="false" ht="13.2" hidden="false" customHeight="false" outlineLevel="0" collapsed="false">
      <c r="A134" s="75" t="str">
        <f aca="false">IF(COUNTIF(C134,"&gt;0"),A133+1," ")</f>
        <v> </v>
      </c>
      <c r="B134" s="76"/>
      <c r="C134" s="77"/>
      <c r="D134" s="77"/>
      <c r="E134" s="77"/>
      <c r="F134" s="78" t="str">
        <f aca="false">IF(IF($C$20="Да",C134-W134-X134,C134)+IF($C$21="Да",1*AC134,0)=0," ",IF($C$20="Да",C134-W134-X134,C134)+IF($C$21="Да",1*AC134,0))</f>
        <v> </v>
      </c>
      <c r="G134" s="78" t="str">
        <f aca="false">IF(IF($C$20="Да",D134-U134-V134,D134)+IF($C$21="Да",1*AD134,0)=0," ",IF($C$20="Да",D134-U134-V134,D134)+IF($C$21="Да",1*AD134,0))</f>
        <v> </v>
      </c>
      <c r="H134" s="79"/>
      <c r="I134" s="80"/>
      <c r="J134" s="81"/>
      <c r="K134" s="82"/>
      <c r="L134" s="83"/>
      <c r="M134" s="84"/>
      <c r="N134" s="84"/>
      <c r="O134" s="84"/>
      <c r="P134" s="84"/>
      <c r="Q134" s="84"/>
      <c r="R134" s="84"/>
      <c r="S134" s="85"/>
      <c r="T134" s="0"/>
      <c r="U134" s="86" t="n">
        <f aca="false">IF(COUNTIF(I134,"*")=1,MROUND(MID(I134,FIND("PVC-",I134)+4,FIND("x",I134)-FIND("PVC-",I134)-4),0.5),0)</f>
        <v>0</v>
      </c>
      <c r="V134" s="86" t="n">
        <f aca="false">IF(COUNTIF(J134,"*")=1,MROUND(MID(J134,FIND("PVC-",J134)+4,FIND("x",J134)-FIND("PVC-",J134)-4),0.5),0)</f>
        <v>0</v>
      </c>
      <c r="W134" s="86" t="n">
        <f aca="false">IF(COUNTIF(K134,"*")=1,MROUND(MID(K134,FIND("PVC-",K134)+4,FIND("x",K134)-FIND("PVC-",K134)-4),0.5),0)</f>
        <v>0</v>
      </c>
      <c r="X134" s="86" t="n">
        <f aca="false">IF(COUNTIF(L134,"*")=1,MROUND(MID(L134,FIND("PVC-",L134)+4,FIND("x",L134)-FIND("PVC-",L134)-4),0.5),0)</f>
        <v>0</v>
      </c>
      <c r="Y134" s="0" t="str">
        <f aca="false">IF(COUNTIF(I134,"*")=1,I134,"")</f>
        <v/>
      </c>
      <c r="Z134" s="0" t="str">
        <f aca="false">IF(COUNTIF(J134,"*")=1,J134,"")</f>
        <v/>
      </c>
      <c r="AA134" s="0" t="str">
        <f aca="false">IF(COUNTIF(K134,"*")=1,K134,"")</f>
        <v/>
      </c>
      <c r="AB134" s="0" t="str">
        <f aca="false">IF(COUNTIF(L134,"*")=1,L134,"")</f>
        <v/>
      </c>
      <c r="AC134" s="0" t="n">
        <f aca="false">COUNTIF(K134:L134,"*")</f>
        <v>0</v>
      </c>
      <c r="AD134" s="0" t="n">
        <f aca="false">COUNTIF(I134:J134,"*")</f>
        <v>0</v>
      </c>
      <c r="AF134" s="16"/>
      <c r="AG134" s="16"/>
      <c r="AH134" s="16"/>
      <c r="AI134" s="16"/>
      <c r="AJ134" s="16"/>
      <c r="AK134" s="16"/>
      <c r="AL134" s="24"/>
      <c r="AM134" s="25"/>
      <c r="AN134" s="25"/>
      <c r="AO134" s="25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</row>
    <row r="135" customFormat="false" ht="13.2" hidden="false" customHeight="false" outlineLevel="0" collapsed="false">
      <c r="A135" s="75" t="str">
        <f aca="false">IF(COUNTIF(C135,"&gt;0"),A134+1," ")</f>
        <v> </v>
      </c>
      <c r="B135" s="76"/>
      <c r="C135" s="77"/>
      <c r="D135" s="77"/>
      <c r="E135" s="77"/>
      <c r="F135" s="78" t="str">
        <f aca="false">IF(IF($C$20="Да",C135-W135-X135,C135)+IF($C$21="Да",1*AC135,0)=0," ",IF($C$20="Да",C135-W135-X135,C135)+IF($C$21="Да",1*AC135,0))</f>
        <v> </v>
      </c>
      <c r="G135" s="78" t="str">
        <f aca="false">IF(IF($C$20="Да",D135-U135-V135,D135)+IF($C$21="Да",1*AD135,0)=0," ",IF($C$20="Да",D135-U135-V135,D135)+IF($C$21="Да",1*AD135,0))</f>
        <v> </v>
      </c>
      <c r="H135" s="79"/>
      <c r="I135" s="80"/>
      <c r="J135" s="81"/>
      <c r="K135" s="82"/>
      <c r="L135" s="83"/>
      <c r="M135" s="84"/>
      <c r="N135" s="84"/>
      <c r="O135" s="84"/>
      <c r="P135" s="84"/>
      <c r="Q135" s="84"/>
      <c r="R135" s="84"/>
      <c r="S135" s="85"/>
      <c r="T135" s="0"/>
      <c r="U135" s="86" t="n">
        <f aca="false">IF(COUNTIF(I135,"*")=1,MROUND(MID(I135,FIND("PVC-",I135)+4,FIND("x",I135)-FIND("PVC-",I135)-4),0.5),0)</f>
        <v>0</v>
      </c>
      <c r="V135" s="86" t="n">
        <f aca="false">IF(COUNTIF(J135,"*")=1,MROUND(MID(J135,FIND("PVC-",J135)+4,FIND("x",J135)-FIND("PVC-",J135)-4),0.5),0)</f>
        <v>0</v>
      </c>
      <c r="W135" s="86" t="n">
        <f aca="false">IF(COUNTIF(K135,"*")=1,MROUND(MID(K135,FIND("PVC-",K135)+4,FIND("x",K135)-FIND("PVC-",K135)-4),0.5),0)</f>
        <v>0</v>
      </c>
      <c r="X135" s="86" t="n">
        <f aca="false">IF(COUNTIF(L135,"*")=1,MROUND(MID(L135,FIND("PVC-",L135)+4,FIND("x",L135)-FIND("PVC-",L135)-4),0.5),0)</f>
        <v>0</v>
      </c>
      <c r="Y135" s="0" t="str">
        <f aca="false">IF(COUNTIF(I135,"*")=1,I135,"")</f>
        <v/>
      </c>
      <c r="Z135" s="0" t="str">
        <f aca="false">IF(COUNTIF(J135,"*")=1,J135,"")</f>
        <v/>
      </c>
      <c r="AA135" s="0" t="str">
        <f aca="false">IF(COUNTIF(K135,"*")=1,K135,"")</f>
        <v/>
      </c>
      <c r="AB135" s="0" t="str">
        <f aca="false">IF(COUNTIF(L135,"*")=1,L135,"")</f>
        <v/>
      </c>
      <c r="AC135" s="0" t="n">
        <f aca="false">COUNTIF(K135:L135,"*")</f>
        <v>0</v>
      </c>
      <c r="AD135" s="0" t="n">
        <f aca="false">COUNTIF(I135:J135,"*")</f>
        <v>0</v>
      </c>
      <c r="AF135" s="16"/>
      <c r="AG135" s="16"/>
      <c r="AH135" s="16"/>
      <c r="AI135" s="16"/>
      <c r="AJ135" s="16"/>
      <c r="AK135" s="16"/>
      <c r="AL135" s="24"/>
      <c r="AM135" s="25"/>
      <c r="AN135" s="25"/>
      <c r="AO135" s="25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</row>
    <row r="136" customFormat="false" ht="13.2" hidden="false" customHeight="false" outlineLevel="0" collapsed="false">
      <c r="A136" s="75" t="str">
        <f aca="false">IF(COUNTIF(C136,"&gt;0"),A135+1," ")</f>
        <v> </v>
      </c>
      <c r="B136" s="76"/>
      <c r="C136" s="77"/>
      <c r="D136" s="77"/>
      <c r="E136" s="77"/>
      <c r="F136" s="78" t="str">
        <f aca="false">IF(IF($C$20="Да",C136-W136-X136,C136)+IF($C$21="Да",1*AC136,0)=0," ",IF($C$20="Да",C136-W136-X136,C136)+IF($C$21="Да",1*AC136,0))</f>
        <v> </v>
      </c>
      <c r="G136" s="78" t="str">
        <f aca="false">IF(IF($C$20="Да",D136-U136-V136,D136)+IF($C$21="Да",1*AD136,0)=0," ",IF($C$20="Да",D136-U136-V136,D136)+IF($C$21="Да",1*AD136,0))</f>
        <v> </v>
      </c>
      <c r="H136" s="79"/>
      <c r="I136" s="80"/>
      <c r="J136" s="81"/>
      <c r="K136" s="82"/>
      <c r="L136" s="83"/>
      <c r="M136" s="84"/>
      <c r="N136" s="84"/>
      <c r="O136" s="84"/>
      <c r="P136" s="84"/>
      <c r="Q136" s="84"/>
      <c r="R136" s="84"/>
      <c r="S136" s="85"/>
      <c r="T136" s="0"/>
      <c r="U136" s="86" t="n">
        <f aca="false">IF(COUNTIF(I136,"*")=1,MROUND(MID(I136,FIND("PVC-",I136)+4,FIND("x",I136)-FIND("PVC-",I136)-4),0.5),0)</f>
        <v>0</v>
      </c>
      <c r="V136" s="86" t="n">
        <f aca="false">IF(COUNTIF(J136,"*")=1,MROUND(MID(J136,FIND("PVC-",J136)+4,FIND("x",J136)-FIND("PVC-",J136)-4),0.5),0)</f>
        <v>0</v>
      </c>
      <c r="W136" s="86" t="n">
        <f aca="false">IF(COUNTIF(K136,"*")=1,MROUND(MID(K136,FIND("PVC-",K136)+4,FIND("x",K136)-FIND("PVC-",K136)-4),0.5),0)</f>
        <v>0</v>
      </c>
      <c r="X136" s="86" t="n">
        <f aca="false">IF(COUNTIF(L136,"*")=1,MROUND(MID(L136,FIND("PVC-",L136)+4,FIND("x",L136)-FIND("PVC-",L136)-4),0.5),0)</f>
        <v>0</v>
      </c>
      <c r="Y136" s="0" t="str">
        <f aca="false">IF(COUNTIF(I136,"*")=1,I136,"")</f>
        <v/>
      </c>
      <c r="Z136" s="0" t="str">
        <f aca="false">IF(COUNTIF(J136,"*")=1,J136,"")</f>
        <v/>
      </c>
      <c r="AA136" s="0" t="str">
        <f aca="false">IF(COUNTIF(K136,"*")=1,K136,"")</f>
        <v/>
      </c>
      <c r="AB136" s="0" t="str">
        <f aca="false">IF(COUNTIF(L136,"*")=1,L136,"")</f>
        <v/>
      </c>
      <c r="AC136" s="0" t="n">
        <f aca="false">COUNTIF(K136:L136,"*")</f>
        <v>0</v>
      </c>
      <c r="AD136" s="0" t="n">
        <f aca="false">COUNTIF(I136:J136,"*")</f>
        <v>0</v>
      </c>
      <c r="AF136" s="16"/>
      <c r="AG136" s="16"/>
      <c r="AH136" s="16"/>
      <c r="AI136" s="16"/>
      <c r="AJ136" s="16"/>
      <c r="AK136" s="16"/>
      <c r="AL136" s="24"/>
      <c r="AM136" s="25"/>
      <c r="AN136" s="25"/>
      <c r="AO136" s="25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</row>
    <row r="137" customFormat="false" ht="13.2" hidden="false" customHeight="false" outlineLevel="0" collapsed="false">
      <c r="A137" s="75" t="str">
        <f aca="false">IF(COUNTIF(C137,"&gt;0"),A136+1," ")</f>
        <v> </v>
      </c>
      <c r="B137" s="76"/>
      <c r="C137" s="77"/>
      <c r="D137" s="77"/>
      <c r="E137" s="77"/>
      <c r="F137" s="78" t="str">
        <f aca="false">IF(IF($C$20="Да",C137-W137-X137,C137)+IF($C$21="Да",1*AC137,0)=0," ",IF($C$20="Да",C137-W137-X137,C137)+IF($C$21="Да",1*AC137,0))</f>
        <v> </v>
      </c>
      <c r="G137" s="78" t="str">
        <f aca="false">IF(IF($C$20="Да",D137-U137-V137,D137)+IF($C$21="Да",1*AD137,0)=0," ",IF($C$20="Да",D137-U137-V137,D137)+IF($C$21="Да",1*AD137,0))</f>
        <v> </v>
      </c>
      <c r="H137" s="79"/>
      <c r="I137" s="80"/>
      <c r="J137" s="81"/>
      <c r="K137" s="82"/>
      <c r="L137" s="83"/>
      <c r="M137" s="84"/>
      <c r="N137" s="84"/>
      <c r="O137" s="84"/>
      <c r="P137" s="84"/>
      <c r="Q137" s="84"/>
      <c r="R137" s="84"/>
      <c r="S137" s="85"/>
      <c r="T137" s="0"/>
      <c r="U137" s="86" t="n">
        <f aca="false">IF(COUNTIF(I137,"*")=1,MROUND(MID(I137,FIND("PVC-",I137)+4,FIND("x",I137)-FIND("PVC-",I137)-4),0.5),0)</f>
        <v>0</v>
      </c>
      <c r="V137" s="86" t="n">
        <f aca="false">IF(COUNTIF(J137,"*")=1,MROUND(MID(J137,FIND("PVC-",J137)+4,FIND("x",J137)-FIND("PVC-",J137)-4),0.5),0)</f>
        <v>0</v>
      </c>
      <c r="W137" s="86" t="n">
        <f aca="false">IF(COUNTIF(K137,"*")=1,MROUND(MID(K137,FIND("PVC-",K137)+4,FIND("x",K137)-FIND("PVC-",K137)-4),0.5),0)</f>
        <v>0</v>
      </c>
      <c r="X137" s="86" t="n">
        <f aca="false">IF(COUNTIF(L137,"*")=1,MROUND(MID(L137,FIND("PVC-",L137)+4,FIND("x",L137)-FIND("PVC-",L137)-4),0.5),0)</f>
        <v>0</v>
      </c>
      <c r="Y137" s="0" t="str">
        <f aca="false">IF(COUNTIF(I137,"*")=1,I137,"")</f>
        <v/>
      </c>
      <c r="Z137" s="0" t="str">
        <f aca="false">IF(COUNTIF(J137,"*")=1,J137,"")</f>
        <v/>
      </c>
      <c r="AA137" s="0" t="str">
        <f aca="false">IF(COUNTIF(K137,"*")=1,K137,"")</f>
        <v/>
      </c>
      <c r="AB137" s="0" t="str">
        <f aca="false">IF(COUNTIF(L137,"*")=1,L137,"")</f>
        <v/>
      </c>
      <c r="AC137" s="0" t="n">
        <f aca="false">COUNTIF(K137:L137,"*")</f>
        <v>0</v>
      </c>
      <c r="AD137" s="0" t="n">
        <f aca="false">COUNTIF(I137:J137,"*")</f>
        <v>0</v>
      </c>
      <c r="AF137" s="16"/>
      <c r="AG137" s="16"/>
      <c r="AH137" s="16"/>
      <c r="AI137" s="16"/>
      <c r="AJ137" s="16"/>
      <c r="AK137" s="16"/>
      <c r="AL137" s="24"/>
      <c r="AM137" s="25"/>
      <c r="AN137" s="25"/>
      <c r="AO137" s="25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</row>
    <row r="138" customFormat="false" ht="13.2" hidden="false" customHeight="false" outlineLevel="0" collapsed="false">
      <c r="A138" s="75" t="str">
        <f aca="false">IF(COUNTIF(C138,"&gt;0"),A137+1," ")</f>
        <v> </v>
      </c>
      <c r="B138" s="76"/>
      <c r="C138" s="77"/>
      <c r="D138" s="77"/>
      <c r="E138" s="77"/>
      <c r="F138" s="78" t="str">
        <f aca="false">IF(IF($C$20="Да",C138-W138-X138,C138)+IF($C$21="Да",1*AC138,0)=0," ",IF($C$20="Да",C138-W138-X138,C138)+IF($C$21="Да",1*AC138,0))</f>
        <v> </v>
      </c>
      <c r="G138" s="78" t="str">
        <f aca="false">IF(IF($C$20="Да",D138-U138-V138,D138)+IF($C$21="Да",1*AD138,0)=0," ",IF($C$20="Да",D138-U138-V138,D138)+IF($C$21="Да",1*AD138,0))</f>
        <v> </v>
      </c>
      <c r="H138" s="79"/>
      <c r="I138" s="80"/>
      <c r="J138" s="81"/>
      <c r="K138" s="82"/>
      <c r="L138" s="83"/>
      <c r="M138" s="84"/>
      <c r="N138" s="84"/>
      <c r="O138" s="84"/>
      <c r="P138" s="84"/>
      <c r="Q138" s="84"/>
      <c r="R138" s="84"/>
      <c r="S138" s="85"/>
      <c r="T138" s="0"/>
      <c r="U138" s="86" t="n">
        <f aca="false">IF(COUNTIF(I138,"*")=1,MROUND(MID(I138,FIND("PVC-",I138)+4,FIND("x",I138)-FIND("PVC-",I138)-4),0.5),0)</f>
        <v>0</v>
      </c>
      <c r="V138" s="86" t="n">
        <f aca="false">IF(COUNTIF(J138,"*")=1,MROUND(MID(J138,FIND("PVC-",J138)+4,FIND("x",J138)-FIND("PVC-",J138)-4),0.5),0)</f>
        <v>0</v>
      </c>
      <c r="W138" s="86" t="n">
        <f aca="false">IF(COUNTIF(K138,"*")=1,MROUND(MID(K138,FIND("PVC-",K138)+4,FIND("x",K138)-FIND("PVC-",K138)-4),0.5),0)</f>
        <v>0</v>
      </c>
      <c r="X138" s="86" t="n">
        <f aca="false">IF(COUNTIF(L138,"*")=1,MROUND(MID(L138,FIND("PVC-",L138)+4,FIND("x",L138)-FIND("PVC-",L138)-4),0.5),0)</f>
        <v>0</v>
      </c>
      <c r="Y138" s="0" t="str">
        <f aca="false">IF(COUNTIF(I138,"*")=1,I138,"")</f>
        <v/>
      </c>
      <c r="Z138" s="0" t="str">
        <f aca="false">IF(COUNTIF(J138,"*")=1,J138,"")</f>
        <v/>
      </c>
      <c r="AA138" s="0" t="str">
        <f aca="false">IF(COUNTIF(K138,"*")=1,K138,"")</f>
        <v/>
      </c>
      <c r="AB138" s="0" t="str">
        <f aca="false">IF(COUNTIF(L138,"*")=1,L138,"")</f>
        <v/>
      </c>
      <c r="AC138" s="0" t="n">
        <f aca="false">COUNTIF(K138:L138,"*")</f>
        <v>0</v>
      </c>
      <c r="AD138" s="0" t="n">
        <f aca="false">COUNTIF(I138:J138,"*")</f>
        <v>0</v>
      </c>
      <c r="AF138" s="16"/>
      <c r="AG138" s="16"/>
      <c r="AH138" s="16"/>
      <c r="AI138" s="16"/>
      <c r="AJ138" s="16"/>
      <c r="AK138" s="16"/>
      <c r="AL138" s="24"/>
      <c r="AM138" s="25"/>
      <c r="AN138" s="25"/>
      <c r="AO138" s="25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</row>
    <row r="139" customFormat="false" ht="13.2" hidden="false" customHeight="false" outlineLevel="0" collapsed="false">
      <c r="A139" s="75" t="str">
        <f aca="false">IF(COUNTIF(C139,"&gt;0"),A138+1," ")</f>
        <v> </v>
      </c>
      <c r="B139" s="76"/>
      <c r="C139" s="77"/>
      <c r="D139" s="77"/>
      <c r="E139" s="77"/>
      <c r="F139" s="78" t="str">
        <f aca="false">IF(IF($C$20="Да",C139-W139-X139,C139)+IF($C$21="Да",1*AC139,0)=0," ",IF($C$20="Да",C139-W139-X139,C139)+IF($C$21="Да",1*AC139,0))</f>
        <v> </v>
      </c>
      <c r="G139" s="78" t="str">
        <f aca="false">IF(IF($C$20="Да",D139-U139-V139,D139)+IF($C$21="Да",1*AD139,0)=0," ",IF($C$20="Да",D139-U139-V139,D139)+IF($C$21="Да",1*AD139,0))</f>
        <v> </v>
      </c>
      <c r="H139" s="79"/>
      <c r="I139" s="80"/>
      <c r="J139" s="81"/>
      <c r="K139" s="82"/>
      <c r="L139" s="83"/>
      <c r="M139" s="84"/>
      <c r="N139" s="84"/>
      <c r="O139" s="84"/>
      <c r="P139" s="84"/>
      <c r="Q139" s="84"/>
      <c r="R139" s="84"/>
      <c r="S139" s="85"/>
      <c r="T139" s="0"/>
      <c r="U139" s="86" t="n">
        <f aca="false">IF(COUNTIF(I139,"*")=1,MROUND(MID(I139,FIND("PVC-",I139)+4,FIND("x",I139)-FIND("PVC-",I139)-4),0.5),0)</f>
        <v>0</v>
      </c>
      <c r="V139" s="86" t="n">
        <f aca="false">IF(COUNTIF(J139,"*")=1,MROUND(MID(J139,FIND("PVC-",J139)+4,FIND("x",J139)-FIND("PVC-",J139)-4),0.5),0)</f>
        <v>0</v>
      </c>
      <c r="W139" s="86" t="n">
        <f aca="false">IF(COUNTIF(K139,"*")=1,MROUND(MID(K139,FIND("PVC-",K139)+4,FIND("x",K139)-FIND("PVC-",K139)-4),0.5),0)</f>
        <v>0</v>
      </c>
      <c r="X139" s="86" t="n">
        <f aca="false">IF(COUNTIF(L139,"*")=1,MROUND(MID(L139,FIND("PVC-",L139)+4,FIND("x",L139)-FIND("PVC-",L139)-4),0.5),0)</f>
        <v>0</v>
      </c>
      <c r="Y139" s="0" t="str">
        <f aca="false">IF(COUNTIF(I139,"*")=1,I139,"")</f>
        <v/>
      </c>
      <c r="Z139" s="0" t="str">
        <f aca="false">IF(COUNTIF(J139,"*")=1,J139,"")</f>
        <v/>
      </c>
      <c r="AA139" s="0" t="str">
        <f aca="false">IF(COUNTIF(K139,"*")=1,K139,"")</f>
        <v/>
      </c>
      <c r="AB139" s="0" t="str">
        <f aca="false">IF(COUNTIF(L139,"*")=1,L139,"")</f>
        <v/>
      </c>
      <c r="AC139" s="0" t="n">
        <f aca="false">COUNTIF(K139:L139,"*")</f>
        <v>0</v>
      </c>
      <c r="AD139" s="0" t="n">
        <f aca="false">COUNTIF(I139:J139,"*")</f>
        <v>0</v>
      </c>
      <c r="AF139" s="16"/>
      <c r="AG139" s="16"/>
      <c r="AH139" s="16"/>
      <c r="AI139" s="16"/>
      <c r="AJ139" s="16"/>
      <c r="AK139" s="16"/>
      <c r="AL139" s="24"/>
      <c r="AM139" s="25"/>
      <c r="AN139" s="25"/>
      <c r="AO139" s="25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</row>
    <row r="140" customFormat="false" ht="13.2" hidden="false" customHeight="false" outlineLevel="0" collapsed="false">
      <c r="A140" s="75" t="str">
        <f aca="false">IF(COUNTIF(C140,"&gt;0"),A139+1," ")</f>
        <v> </v>
      </c>
      <c r="B140" s="76"/>
      <c r="C140" s="77"/>
      <c r="D140" s="77"/>
      <c r="E140" s="77"/>
      <c r="F140" s="78" t="str">
        <f aca="false">IF(IF($C$20="Да",C140-W140-X140,C140)+IF($C$21="Да",1*AC140,0)=0," ",IF($C$20="Да",C140-W140-X140,C140)+IF($C$21="Да",1*AC140,0))</f>
        <v> </v>
      </c>
      <c r="G140" s="78" t="str">
        <f aca="false">IF(IF($C$20="Да",D140-U140-V140,D140)+IF($C$21="Да",1*AD140,0)=0," ",IF($C$20="Да",D140-U140-V140,D140)+IF($C$21="Да",1*AD140,0))</f>
        <v> </v>
      </c>
      <c r="H140" s="79"/>
      <c r="I140" s="80"/>
      <c r="J140" s="81"/>
      <c r="K140" s="82"/>
      <c r="L140" s="83"/>
      <c r="M140" s="84"/>
      <c r="N140" s="84"/>
      <c r="O140" s="84"/>
      <c r="P140" s="84"/>
      <c r="Q140" s="84"/>
      <c r="R140" s="84"/>
      <c r="S140" s="85"/>
      <c r="T140" s="0"/>
      <c r="U140" s="86" t="n">
        <f aca="false">IF(COUNTIF(I140,"*")=1,MROUND(MID(I140,FIND("PVC-",I140)+4,FIND("x",I140)-FIND("PVC-",I140)-4),0.5),0)</f>
        <v>0</v>
      </c>
      <c r="V140" s="86" t="n">
        <f aca="false">IF(COUNTIF(J140,"*")=1,MROUND(MID(J140,FIND("PVC-",J140)+4,FIND("x",J140)-FIND("PVC-",J140)-4),0.5),0)</f>
        <v>0</v>
      </c>
      <c r="W140" s="86" t="n">
        <f aca="false">IF(COUNTIF(K140,"*")=1,MROUND(MID(K140,FIND("PVC-",K140)+4,FIND("x",K140)-FIND("PVC-",K140)-4),0.5),0)</f>
        <v>0</v>
      </c>
      <c r="X140" s="86" t="n">
        <f aca="false">IF(COUNTIF(L140,"*")=1,MROUND(MID(L140,FIND("PVC-",L140)+4,FIND("x",L140)-FIND("PVC-",L140)-4),0.5),0)</f>
        <v>0</v>
      </c>
      <c r="Y140" s="0" t="str">
        <f aca="false">IF(COUNTIF(I140,"*")=1,I140,"")</f>
        <v/>
      </c>
      <c r="Z140" s="0" t="str">
        <f aca="false">IF(COUNTIF(J140,"*")=1,J140,"")</f>
        <v/>
      </c>
      <c r="AA140" s="0" t="str">
        <f aca="false">IF(COUNTIF(K140,"*")=1,K140,"")</f>
        <v/>
      </c>
      <c r="AB140" s="0" t="str">
        <f aca="false">IF(COUNTIF(L140,"*")=1,L140,"")</f>
        <v/>
      </c>
      <c r="AC140" s="0" t="n">
        <f aca="false">COUNTIF(K140:L140,"*")</f>
        <v>0</v>
      </c>
      <c r="AD140" s="0" t="n">
        <f aca="false">COUNTIF(I140:J140,"*")</f>
        <v>0</v>
      </c>
      <c r="AF140" s="16"/>
      <c r="AG140" s="16"/>
      <c r="AH140" s="16"/>
      <c r="AI140" s="16"/>
      <c r="AJ140" s="16"/>
      <c r="AK140" s="16"/>
      <c r="AL140" s="24"/>
      <c r="AM140" s="25"/>
      <c r="AN140" s="25"/>
      <c r="AO140" s="25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</row>
    <row r="141" customFormat="false" ht="13.2" hidden="false" customHeight="false" outlineLevel="0" collapsed="false">
      <c r="A141" s="75" t="str">
        <f aca="false">IF(COUNTIF(C141,"&gt;0"),A140+1," ")</f>
        <v> </v>
      </c>
      <c r="B141" s="76"/>
      <c r="C141" s="77"/>
      <c r="D141" s="77"/>
      <c r="E141" s="77"/>
      <c r="F141" s="78" t="str">
        <f aca="false">IF(IF($C$20="Да",C141-W141-X141,C141)+IF($C$21="Да",1*AC141,0)=0," ",IF($C$20="Да",C141-W141-X141,C141)+IF($C$21="Да",1*AC141,0))</f>
        <v> </v>
      </c>
      <c r="G141" s="78" t="str">
        <f aca="false">IF(IF($C$20="Да",D141-U141-V141,D141)+IF($C$21="Да",1*AD141,0)=0," ",IF($C$20="Да",D141-U141-V141,D141)+IF($C$21="Да",1*AD141,0))</f>
        <v> </v>
      </c>
      <c r="H141" s="79"/>
      <c r="I141" s="80"/>
      <c r="J141" s="81"/>
      <c r="K141" s="82"/>
      <c r="L141" s="83"/>
      <c r="M141" s="84"/>
      <c r="N141" s="84"/>
      <c r="O141" s="84"/>
      <c r="P141" s="84"/>
      <c r="Q141" s="84"/>
      <c r="R141" s="84"/>
      <c r="S141" s="85"/>
      <c r="T141" s="0"/>
      <c r="U141" s="86" t="n">
        <f aca="false">IF(COUNTIF(I141,"*")=1,MROUND(MID(I141,FIND("PVC-",I141)+4,FIND("x",I141)-FIND("PVC-",I141)-4),0.5),0)</f>
        <v>0</v>
      </c>
      <c r="V141" s="86" t="n">
        <f aca="false">IF(COUNTIF(J141,"*")=1,MROUND(MID(J141,FIND("PVC-",J141)+4,FIND("x",J141)-FIND("PVC-",J141)-4),0.5),0)</f>
        <v>0</v>
      </c>
      <c r="W141" s="86" t="n">
        <f aca="false">IF(COUNTIF(K141,"*")=1,MROUND(MID(K141,FIND("PVC-",K141)+4,FIND("x",K141)-FIND("PVC-",K141)-4),0.5),0)</f>
        <v>0</v>
      </c>
      <c r="X141" s="86" t="n">
        <f aca="false">IF(COUNTIF(L141,"*")=1,MROUND(MID(L141,FIND("PVC-",L141)+4,FIND("x",L141)-FIND("PVC-",L141)-4),0.5),0)</f>
        <v>0</v>
      </c>
      <c r="Y141" s="0" t="str">
        <f aca="false">IF(COUNTIF(I141,"*")=1,I141,"")</f>
        <v/>
      </c>
      <c r="Z141" s="0" t="str">
        <f aca="false">IF(COUNTIF(J141,"*")=1,J141,"")</f>
        <v/>
      </c>
      <c r="AA141" s="0" t="str">
        <f aca="false">IF(COUNTIF(K141,"*")=1,K141,"")</f>
        <v/>
      </c>
      <c r="AB141" s="0" t="str">
        <f aca="false">IF(COUNTIF(L141,"*")=1,L141,"")</f>
        <v/>
      </c>
      <c r="AC141" s="0" t="n">
        <f aca="false">COUNTIF(K141:L141,"*")</f>
        <v>0</v>
      </c>
      <c r="AD141" s="0" t="n">
        <f aca="false">COUNTIF(I141:J141,"*")</f>
        <v>0</v>
      </c>
      <c r="AF141" s="16"/>
      <c r="AG141" s="16"/>
      <c r="AH141" s="16"/>
      <c r="AI141" s="16"/>
      <c r="AJ141" s="16"/>
      <c r="AK141" s="16"/>
      <c r="AL141" s="24"/>
      <c r="AM141" s="25"/>
      <c r="AN141" s="25"/>
      <c r="AO141" s="25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</row>
    <row r="142" customFormat="false" ht="13.2" hidden="false" customHeight="false" outlineLevel="0" collapsed="false">
      <c r="A142" s="75" t="str">
        <f aca="false">IF(COUNTIF(C142,"&gt;0"),A141+1," ")</f>
        <v> </v>
      </c>
      <c r="B142" s="76"/>
      <c r="C142" s="77"/>
      <c r="D142" s="77"/>
      <c r="E142" s="77"/>
      <c r="F142" s="78" t="str">
        <f aca="false">IF(IF($C$20="Да",C142-W142-X142,C142)+IF($C$21="Да",1*AC142,0)=0," ",IF($C$20="Да",C142-W142-X142,C142)+IF($C$21="Да",1*AC142,0))</f>
        <v> </v>
      </c>
      <c r="G142" s="78" t="str">
        <f aca="false">IF(IF($C$20="Да",D142-U142-V142,D142)+IF($C$21="Да",1*AD142,0)=0," ",IF($C$20="Да",D142-U142-V142,D142)+IF($C$21="Да",1*AD142,0))</f>
        <v> </v>
      </c>
      <c r="H142" s="79"/>
      <c r="I142" s="80"/>
      <c r="J142" s="81"/>
      <c r="K142" s="82"/>
      <c r="L142" s="83"/>
      <c r="M142" s="84"/>
      <c r="N142" s="84"/>
      <c r="O142" s="84"/>
      <c r="P142" s="84"/>
      <c r="Q142" s="84"/>
      <c r="R142" s="84"/>
      <c r="S142" s="85"/>
      <c r="T142" s="0"/>
      <c r="U142" s="86" t="n">
        <f aca="false">IF(COUNTIF(I142,"*")=1,MROUND(MID(I142,FIND("PVC-",I142)+4,FIND("x",I142)-FIND("PVC-",I142)-4),0.5),0)</f>
        <v>0</v>
      </c>
      <c r="V142" s="86" t="n">
        <f aca="false">IF(COUNTIF(J142,"*")=1,MROUND(MID(J142,FIND("PVC-",J142)+4,FIND("x",J142)-FIND("PVC-",J142)-4),0.5),0)</f>
        <v>0</v>
      </c>
      <c r="W142" s="86" t="n">
        <f aca="false">IF(COUNTIF(K142,"*")=1,MROUND(MID(K142,FIND("PVC-",K142)+4,FIND("x",K142)-FIND("PVC-",K142)-4),0.5),0)</f>
        <v>0</v>
      </c>
      <c r="X142" s="86" t="n">
        <f aca="false">IF(COUNTIF(L142,"*")=1,MROUND(MID(L142,FIND("PVC-",L142)+4,FIND("x",L142)-FIND("PVC-",L142)-4),0.5),0)</f>
        <v>0</v>
      </c>
      <c r="Y142" s="0" t="str">
        <f aca="false">IF(COUNTIF(I142,"*")=1,I142,"")</f>
        <v/>
      </c>
      <c r="Z142" s="0" t="str">
        <f aca="false">IF(COUNTIF(J142,"*")=1,J142,"")</f>
        <v/>
      </c>
      <c r="AA142" s="0" t="str">
        <f aca="false">IF(COUNTIF(K142,"*")=1,K142,"")</f>
        <v/>
      </c>
      <c r="AB142" s="0" t="str">
        <f aca="false">IF(COUNTIF(L142,"*")=1,L142,"")</f>
        <v/>
      </c>
      <c r="AC142" s="0" t="n">
        <f aca="false">COUNTIF(K142:L142,"*")</f>
        <v>0</v>
      </c>
      <c r="AD142" s="0" t="n">
        <f aca="false">COUNTIF(I142:J142,"*")</f>
        <v>0</v>
      </c>
      <c r="AF142" s="16"/>
      <c r="AG142" s="16"/>
      <c r="AH142" s="16"/>
      <c r="AI142" s="16"/>
      <c r="AJ142" s="16"/>
      <c r="AK142" s="16"/>
      <c r="AL142" s="24"/>
      <c r="AM142" s="25"/>
      <c r="AN142" s="25"/>
      <c r="AO142" s="25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</row>
    <row r="143" customFormat="false" ht="13.2" hidden="false" customHeight="false" outlineLevel="0" collapsed="false">
      <c r="A143" s="75" t="str">
        <f aca="false">IF(COUNTIF(C143,"&gt;0"),A142+1," ")</f>
        <v> </v>
      </c>
      <c r="B143" s="76"/>
      <c r="C143" s="77"/>
      <c r="D143" s="77"/>
      <c r="E143" s="77"/>
      <c r="F143" s="78" t="str">
        <f aca="false">IF(IF($C$20="Да",C143-W143-X143,C143)+IF($C$21="Да",1*AC143,0)=0," ",IF($C$20="Да",C143-W143-X143,C143)+IF($C$21="Да",1*AC143,0))</f>
        <v> </v>
      </c>
      <c r="G143" s="78" t="str">
        <f aca="false">IF(IF($C$20="Да",D143-U143-V143,D143)+IF($C$21="Да",1*AD143,0)=0," ",IF($C$20="Да",D143-U143-V143,D143)+IF($C$21="Да",1*AD143,0))</f>
        <v> </v>
      </c>
      <c r="H143" s="79"/>
      <c r="I143" s="80"/>
      <c r="J143" s="81"/>
      <c r="K143" s="82"/>
      <c r="L143" s="83"/>
      <c r="M143" s="84"/>
      <c r="N143" s="84"/>
      <c r="O143" s="84"/>
      <c r="P143" s="84"/>
      <c r="Q143" s="84"/>
      <c r="R143" s="84"/>
      <c r="S143" s="85"/>
      <c r="T143" s="0"/>
      <c r="U143" s="86" t="n">
        <f aca="false">IF(COUNTIF(I143,"*")=1,MROUND(MID(I143,FIND("PVC-",I143)+4,FIND("x",I143)-FIND("PVC-",I143)-4),0.5),0)</f>
        <v>0</v>
      </c>
      <c r="V143" s="86" t="n">
        <f aca="false">IF(COUNTIF(J143,"*")=1,MROUND(MID(J143,FIND("PVC-",J143)+4,FIND("x",J143)-FIND("PVC-",J143)-4),0.5),0)</f>
        <v>0</v>
      </c>
      <c r="W143" s="86" t="n">
        <f aca="false">IF(COUNTIF(K143,"*")=1,MROUND(MID(K143,FIND("PVC-",K143)+4,FIND("x",K143)-FIND("PVC-",K143)-4),0.5),0)</f>
        <v>0</v>
      </c>
      <c r="X143" s="86" t="n">
        <f aca="false">IF(COUNTIF(L143,"*")=1,MROUND(MID(L143,FIND("PVC-",L143)+4,FIND("x",L143)-FIND("PVC-",L143)-4),0.5),0)</f>
        <v>0</v>
      </c>
      <c r="Y143" s="0" t="str">
        <f aca="false">IF(COUNTIF(I143,"*")=1,I143,"")</f>
        <v/>
      </c>
      <c r="Z143" s="0" t="str">
        <f aca="false">IF(COUNTIF(J143,"*")=1,J143,"")</f>
        <v/>
      </c>
      <c r="AA143" s="0" t="str">
        <f aca="false">IF(COUNTIF(K143,"*")=1,K143,"")</f>
        <v/>
      </c>
      <c r="AB143" s="0" t="str">
        <f aca="false">IF(COUNTIF(L143,"*")=1,L143,"")</f>
        <v/>
      </c>
      <c r="AC143" s="0" t="n">
        <f aca="false">COUNTIF(K143:L143,"*")</f>
        <v>0</v>
      </c>
      <c r="AD143" s="0" t="n">
        <f aca="false">COUNTIF(I143:J143,"*")</f>
        <v>0</v>
      </c>
      <c r="AF143" s="16"/>
      <c r="AG143" s="16"/>
      <c r="AH143" s="16"/>
      <c r="AI143" s="16"/>
      <c r="AJ143" s="16"/>
      <c r="AK143" s="16"/>
      <c r="AL143" s="24"/>
      <c r="AM143" s="25"/>
      <c r="AN143" s="25"/>
      <c r="AO143" s="25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</row>
    <row r="144" customFormat="false" ht="13.2" hidden="false" customHeight="false" outlineLevel="0" collapsed="false">
      <c r="A144" s="75" t="str">
        <f aca="false">IF(COUNTIF(C144,"&gt;0"),A143+1," ")</f>
        <v> </v>
      </c>
      <c r="B144" s="76"/>
      <c r="C144" s="77"/>
      <c r="D144" s="77"/>
      <c r="E144" s="77"/>
      <c r="F144" s="78" t="str">
        <f aca="false">IF(IF($C$20="Да",C144-W144-X144,C144)+IF($C$21="Да",1*AC144,0)=0," ",IF($C$20="Да",C144-W144-X144,C144)+IF($C$21="Да",1*AC144,0))</f>
        <v> </v>
      </c>
      <c r="G144" s="78" t="str">
        <f aca="false">IF(IF($C$20="Да",D144-U144-V144,D144)+IF($C$21="Да",1*AD144,0)=0," ",IF($C$20="Да",D144-U144-V144,D144)+IF($C$21="Да",1*AD144,0))</f>
        <v> </v>
      </c>
      <c r="H144" s="79"/>
      <c r="I144" s="80"/>
      <c r="J144" s="81"/>
      <c r="K144" s="82"/>
      <c r="L144" s="83"/>
      <c r="M144" s="84"/>
      <c r="N144" s="84"/>
      <c r="O144" s="84"/>
      <c r="P144" s="84"/>
      <c r="Q144" s="84"/>
      <c r="R144" s="84"/>
      <c r="S144" s="85"/>
      <c r="T144" s="0"/>
      <c r="U144" s="86" t="n">
        <f aca="false">IF(COUNTIF(I144,"*")=1,MROUND(MID(I144,FIND("PVC-",I144)+4,FIND("x",I144)-FIND("PVC-",I144)-4),0.5),0)</f>
        <v>0</v>
      </c>
      <c r="V144" s="86" t="n">
        <f aca="false">IF(COUNTIF(J144,"*")=1,MROUND(MID(J144,FIND("PVC-",J144)+4,FIND("x",J144)-FIND("PVC-",J144)-4),0.5),0)</f>
        <v>0</v>
      </c>
      <c r="W144" s="86" t="n">
        <f aca="false">IF(COUNTIF(K144,"*")=1,MROUND(MID(K144,FIND("PVC-",K144)+4,FIND("x",K144)-FIND("PVC-",K144)-4),0.5),0)</f>
        <v>0</v>
      </c>
      <c r="X144" s="86" t="n">
        <f aca="false">IF(COUNTIF(L144,"*")=1,MROUND(MID(L144,FIND("PVC-",L144)+4,FIND("x",L144)-FIND("PVC-",L144)-4),0.5),0)</f>
        <v>0</v>
      </c>
      <c r="Y144" s="0" t="str">
        <f aca="false">IF(COUNTIF(I144,"*")=1,I144,"")</f>
        <v/>
      </c>
      <c r="Z144" s="0" t="str">
        <f aca="false">IF(COUNTIF(J144,"*")=1,J144,"")</f>
        <v/>
      </c>
      <c r="AA144" s="0" t="str">
        <f aca="false">IF(COUNTIF(K144,"*")=1,K144,"")</f>
        <v/>
      </c>
      <c r="AB144" s="0" t="str">
        <f aca="false">IF(COUNTIF(L144,"*")=1,L144,"")</f>
        <v/>
      </c>
      <c r="AC144" s="0" t="n">
        <f aca="false">COUNTIF(K144:L144,"*")</f>
        <v>0</v>
      </c>
      <c r="AD144" s="0" t="n">
        <f aca="false">COUNTIF(I144:J144,"*")</f>
        <v>0</v>
      </c>
      <c r="AF144" s="16"/>
      <c r="AG144" s="16"/>
      <c r="AH144" s="16"/>
      <c r="AI144" s="16"/>
      <c r="AJ144" s="16"/>
      <c r="AK144" s="16"/>
      <c r="AL144" s="24"/>
      <c r="AM144" s="25"/>
      <c r="AN144" s="25"/>
      <c r="AO144" s="25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</row>
    <row r="145" customFormat="false" ht="13.2" hidden="false" customHeight="false" outlineLevel="0" collapsed="false">
      <c r="A145" s="75" t="str">
        <f aca="false">IF(COUNTIF(C145,"&gt;0"),A144+1," ")</f>
        <v> </v>
      </c>
      <c r="B145" s="76"/>
      <c r="C145" s="77"/>
      <c r="D145" s="77"/>
      <c r="E145" s="77"/>
      <c r="F145" s="78" t="str">
        <f aca="false">IF(IF($C$20="Да",C145-W145-X145,C145)+IF($C$21="Да",1*AC145,0)=0," ",IF($C$20="Да",C145-W145-X145,C145)+IF($C$21="Да",1*AC145,0))</f>
        <v> </v>
      </c>
      <c r="G145" s="78" t="str">
        <f aca="false">IF(IF($C$20="Да",D145-U145-V145,D145)+IF($C$21="Да",1*AD145,0)=0," ",IF($C$20="Да",D145-U145-V145,D145)+IF($C$21="Да",1*AD145,0))</f>
        <v> </v>
      </c>
      <c r="H145" s="79"/>
      <c r="I145" s="80"/>
      <c r="J145" s="81"/>
      <c r="K145" s="82"/>
      <c r="L145" s="83"/>
      <c r="M145" s="84"/>
      <c r="N145" s="84"/>
      <c r="O145" s="84"/>
      <c r="P145" s="84"/>
      <c r="Q145" s="84"/>
      <c r="R145" s="84"/>
      <c r="S145" s="85"/>
      <c r="T145" s="0"/>
      <c r="U145" s="86" t="n">
        <f aca="false">IF(COUNTIF(I145,"*")=1,MROUND(MID(I145,FIND("PVC-",I145)+4,FIND("x",I145)-FIND("PVC-",I145)-4),0.5),0)</f>
        <v>0</v>
      </c>
      <c r="V145" s="86" t="n">
        <f aca="false">IF(COUNTIF(J145,"*")=1,MROUND(MID(J145,FIND("PVC-",J145)+4,FIND("x",J145)-FIND("PVC-",J145)-4),0.5),0)</f>
        <v>0</v>
      </c>
      <c r="W145" s="86" t="n">
        <f aca="false">IF(COUNTIF(K145,"*")=1,MROUND(MID(K145,FIND("PVC-",K145)+4,FIND("x",K145)-FIND("PVC-",K145)-4),0.5),0)</f>
        <v>0</v>
      </c>
      <c r="X145" s="86" t="n">
        <f aca="false">IF(COUNTIF(L145,"*")=1,MROUND(MID(L145,FIND("PVC-",L145)+4,FIND("x",L145)-FIND("PVC-",L145)-4),0.5),0)</f>
        <v>0</v>
      </c>
      <c r="Y145" s="0" t="str">
        <f aca="false">IF(COUNTIF(I145,"*")=1,I145,"")</f>
        <v/>
      </c>
      <c r="Z145" s="0" t="str">
        <f aca="false">IF(COUNTIF(J145,"*")=1,J145,"")</f>
        <v/>
      </c>
      <c r="AA145" s="0" t="str">
        <f aca="false">IF(COUNTIF(K145,"*")=1,K145,"")</f>
        <v/>
      </c>
      <c r="AB145" s="0" t="str">
        <f aca="false">IF(COUNTIF(L145,"*")=1,L145,"")</f>
        <v/>
      </c>
      <c r="AC145" s="0" t="n">
        <f aca="false">COUNTIF(K145:L145,"*")</f>
        <v>0</v>
      </c>
      <c r="AD145" s="0" t="n">
        <f aca="false">COUNTIF(I145:J145,"*")</f>
        <v>0</v>
      </c>
      <c r="AF145" s="16"/>
      <c r="AG145" s="16"/>
      <c r="AH145" s="16"/>
      <c r="AI145" s="16"/>
      <c r="AJ145" s="16"/>
      <c r="AK145" s="16"/>
      <c r="AL145" s="24"/>
      <c r="AM145" s="25"/>
      <c r="AN145" s="25"/>
      <c r="AO145" s="25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</row>
    <row r="146" customFormat="false" ht="13.2" hidden="false" customHeight="false" outlineLevel="0" collapsed="false">
      <c r="A146" s="75" t="str">
        <f aca="false">IF(COUNTIF(C146,"&gt;0"),A145+1," ")</f>
        <v> </v>
      </c>
      <c r="B146" s="76"/>
      <c r="C146" s="77"/>
      <c r="D146" s="77"/>
      <c r="E146" s="77"/>
      <c r="F146" s="78" t="str">
        <f aca="false">IF(IF($C$20="Да",C146-W146-X146,C146)+IF($C$21="Да",1*AC146,0)=0," ",IF($C$20="Да",C146-W146-X146,C146)+IF($C$21="Да",1*AC146,0))</f>
        <v> </v>
      </c>
      <c r="G146" s="78" t="str">
        <f aca="false">IF(IF($C$20="Да",D146-U146-V146,D146)+IF($C$21="Да",1*AD146,0)=0," ",IF($C$20="Да",D146-U146-V146,D146)+IF($C$21="Да",1*AD146,0))</f>
        <v> </v>
      </c>
      <c r="H146" s="79"/>
      <c r="I146" s="80"/>
      <c r="J146" s="81"/>
      <c r="K146" s="82"/>
      <c r="L146" s="83"/>
      <c r="M146" s="84"/>
      <c r="N146" s="84"/>
      <c r="O146" s="84"/>
      <c r="P146" s="84"/>
      <c r="Q146" s="84"/>
      <c r="R146" s="84"/>
      <c r="S146" s="85"/>
      <c r="T146" s="0"/>
      <c r="U146" s="86" t="n">
        <f aca="false">IF(COUNTIF(I146,"*")=1,MROUND(MID(I146,FIND("PVC-",I146)+4,FIND("x",I146)-FIND("PVC-",I146)-4),0.5),0)</f>
        <v>0</v>
      </c>
      <c r="V146" s="86" t="n">
        <f aca="false">IF(COUNTIF(J146,"*")=1,MROUND(MID(J146,FIND("PVC-",J146)+4,FIND("x",J146)-FIND("PVC-",J146)-4),0.5),0)</f>
        <v>0</v>
      </c>
      <c r="W146" s="86" t="n">
        <f aca="false">IF(COUNTIF(K146,"*")=1,MROUND(MID(K146,FIND("PVC-",K146)+4,FIND("x",K146)-FIND("PVC-",K146)-4),0.5),0)</f>
        <v>0</v>
      </c>
      <c r="X146" s="86" t="n">
        <f aca="false">IF(COUNTIF(L146,"*")=1,MROUND(MID(L146,FIND("PVC-",L146)+4,FIND("x",L146)-FIND("PVC-",L146)-4),0.5),0)</f>
        <v>0</v>
      </c>
      <c r="Y146" s="0" t="str">
        <f aca="false">IF(COUNTIF(I146,"*")=1,I146,"")</f>
        <v/>
      </c>
      <c r="Z146" s="0" t="str">
        <f aca="false">IF(COUNTIF(J146,"*")=1,J146,"")</f>
        <v/>
      </c>
      <c r="AA146" s="0" t="str">
        <f aca="false">IF(COUNTIF(K146,"*")=1,K146,"")</f>
        <v/>
      </c>
      <c r="AB146" s="0" t="str">
        <f aca="false">IF(COUNTIF(L146,"*")=1,L146,"")</f>
        <v/>
      </c>
      <c r="AC146" s="0" t="n">
        <f aca="false">COUNTIF(K146:L146,"*")</f>
        <v>0</v>
      </c>
      <c r="AD146" s="0" t="n">
        <f aca="false">COUNTIF(I146:J146,"*")</f>
        <v>0</v>
      </c>
      <c r="AF146" s="16"/>
      <c r="AG146" s="16"/>
      <c r="AH146" s="16"/>
      <c r="AI146" s="16"/>
      <c r="AJ146" s="16"/>
      <c r="AK146" s="16"/>
      <c r="AL146" s="24"/>
      <c r="AM146" s="25"/>
      <c r="AN146" s="25"/>
      <c r="AO146" s="25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</row>
    <row r="147" customFormat="false" ht="13.2" hidden="false" customHeight="false" outlineLevel="0" collapsed="false">
      <c r="A147" s="75" t="str">
        <f aca="false">IF(COUNTIF(C147,"&gt;0"),A146+1," ")</f>
        <v> </v>
      </c>
      <c r="B147" s="76"/>
      <c r="C147" s="77"/>
      <c r="D147" s="77"/>
      <c r="E147" s="77"/>
      <c r="F147" s="78" t="str">
        <f aca="false">IF(IF($C$20="Да",C147-W147-X147,C147)+IF($C$21="Да",1*AC147,0)=0," ",IF($C$20="Да",C147-W147-X147,C147)+IF($C$21="Да",1*AC147,0))</f>
        <v> </v>
      </c>
      <c r="G147" s="78" t="str">
        <f aca="false">IF(IF($C$20="Да",D147-U147-V147,D147)+IF($C$21="Да",1*AD147,0)=0," ",IF($C$20="Да",D147-U147-V147,D147)+IF($C$21="Да",1*AD147,0))</f>
        <v> </v>
      </c>
      <c r="H147" s="79"/>
      <c r="I147" s="80"/>
      <c r="J147" s="81"/>
      <c r="K147" s="82"/>
      <c r="L147" s="83"/>
      <c r="M147" s="84"/>
      <c r="N147" s="84"/>
      <c r="O147" s="84"/>
      <c r="P147" s="84"/>
      <c r="Q147" s="84"/>
      <c r="R147" s="84"/>
      <c r="S147" s="85"/>
      <c r="T147" s="0"/>
      <c r="U147" s="86" t="n">
        <f aca="false">IF(COUNTIF(I147,"*")=1,MROUND(MID(I147,FIND("PVC-",I147)+4,FIND("x",I147)-FIND("PVC-",I147)-4),0.5),0)</f>
        <v>0</v>
      </c>
      <c r="V147" s="86" t="n">
        <f aca="false">IF(COUNTIF(J147,"*")=1,MROUND(MID(J147,FIND("PVC-",J147)+4,FIND("x",J147)-FIND("PVC-",J147)-4),0.5),0)</f>
        <v>0</v>
      </c>
      <c r="W147" s="86" t="n">
        <f aca="false">IF(COUNTIF(K147,"*")=1,MROUND(MID(K147,FIND("PVC-",K147)+4,FIND("x",K147)-FIND("PVC-",K147)-4),0.5),0)</f>
        <v>0</v>
      </c>
      <c r="X147" s="86" t="n">
        <f aca="false">IF(COUNTIF(L147,"*")=1,MROUND(MID(L147,FIND("PVC-",L147)+4,FIND("x",L147)-FIND("PVC-",L147)-4),0.5),0)</f>
        <v>0</v>
      </c>
      <c r="Y147" s="0" t="str">
        <f aca="false">IF(COUNTIF(I147,"*")=1,I147,"")</f>
        <v/>
      </c>
      <c r="Z147" s="0" t="str">
        <f aca="false">IF(COUNTIF(J147,"*")=1,J147,"")</f>
        <v/>
      </c>
      <c r="AA147" s="0" t="str">
        <f aca="false">IF(COUNTIF(K147,"*")=1,K147,"")</f>
        <v/>
      </c>
      <c r="AB147" s="0" t="str">
        <f aca="false">IF(COUNTIF(L147,"*")=1,L147,"")</f>
        <v/>
      </c>
      <c r="AC147" s="0" t="n">
        <f aca="false">COUNTIF(K147:L147,"*")</f>
        <v>0</v>
      </c>
      <c r="AD147" s="0" t="n">
        <f aca="false">COUNTIF(I147:J147,"*")</f>
        <v>0</v>
      </c>
      <c r="AF147" s="16"/>
      <c r="AG147" s="16"/>
      <c r="AH147" s="16"/>
      <c r="AI147" s="16"/>
      <c r="AJ147" s="16"/>
      <c r="AK147" s="16"/>
      <c r="AL147" s="24"/>
      <c r="AM147" s="25"/>
      <c r="AN147" s="25"/>
      <c r="AO147" s="25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</row>
    <row r="148" customFormat="false" ht="13.2" hidden="false" customHeight="false" outlineLevel="0" collapsed="false">
      <c r="A148" s="75" t="str">
        <f aca="false">IF(COUNTIF(C148,"&gt;0"),A147+1," ")</f>
        <v> </v>
      </c>
      <c r="B148" s="76"/>
      <c r="C148" s="77"/>
      <c r="D148" s="77"/>
      <c r="E148" s="77"/>
      <c r="F148" s="78" t="str">
        <f aca="false">IF(IF($C$20="Да",C148-W148-X148,C148)+IF($C$21="Да",1*AC148,0)=0," ",IF($C$20="Да",C148-W148-X148,C148)+IF($C$21="Да",1*AC148,0))</f>
        <v> </v>
      </c>
      <c r="G148" s="78" t="str">
        <f aca="false">IF(IF($C$20="Да",D148-U148-V148,D148)+IF($C$21="Да",1*AD148,0)=0," ",IF($C$20="Да",D148-U148-V148,D148)+IF($C$21="Да",1*AD148,0))</f>
        <v> </v>
      </c>
      <c r="H148" s="79"/>
      <c r="I148" s="80"/>
      <c r="J148" s="81"/>
      <c r="K148" s="82"/>
      <c r="L148" s="83"/>
      <c r="M148" s="84"/>
      <c r="N148" s="84"/>
      <c r="O148" s="84"/>
      <c r="P148" s="84"/>
      <c r="Q148" s="84"/>
      <c r="R148" s="84"/>
      <c r="S148" s="85"/>
      <c r="T148" s="0"/>
      <c r="U148" s="86" t="n">
        <f aca="false">IF(COUNTIF(I148,"*")=1,MROUND(MID(I148,FIND("PVC-",I148)+4,FIND("x",I148)-FIND("PVC-",I148)-4),0.5),0)</f>
        <v>0</v>
      </c>
      <c r="V148" s="86" t="n">
        <f aca="false">IF(COUNTIF(J148,"*")=1,MROUND(MID(J148,FIND("PVC-",J148)+4,FIND("x",J148)-FIND("PVC-",J148)-4),0.5),0)</f>
        <v>0</v>
      </c>
      <c r="W148" s="86" t="n">
        <f aca="false">IF(COUNTIF(K148,"*")=1,MROUND(MID(K148,FIND("PVC-",K148)+4,FIND("x",K148)-FIND("PVC-",K148)-4),0.5),0)</f>
        <v>0</v>
      </c>
      <c r="X148" s="86" t="n">
        <f aca="false">IF(COUNTIF(L148,"*")=1,MROUND(MID(L148,FIND("PVC-",L148)+4,FIND("x",L148)-FIND("PVC-",L148)-4),0.5),0)</f>
        <v>0</v>
      </c>
      <c r="Y148" s="0" t="str">
        <f aca="false">IF(COUNTIF(I148,"*")=1,I148,"")</f>
        <v/>
      </c>
      <c r="Z148" s="0" t="str">
        <f aca="false">IF(COUNTIF(J148,"*")=1,J148,"")</f>
        <v/>
      </c>
      <c r="AA148" s="0" t="str">
        <f aca="false">IF(COUNTIF(K148,"*")=1,K148,"")</f>
        <v/>
      </c>
      <c r="AB148" s="0" t="str">
        <f aca="false">IF(COUNTIF(L148,"*")=1,L148,"")</f>
        <v/>
      </c>
      <c r="AC148" s="0" t="n">
        <f aca="false">COUNTIF(K148:L148,"*")</f>
        <v>0</v>
      </c>
      <c r="AD148" s="0" t="n">
        <f aca="false">COUNTIF(I148:J148,"*")</f>
        <v>0</v>
      </c>
      <c r="AF148" s="16"/>
      <c r="AG148" s="16"/>
      <c r="AH148" s="16"/>
      <c r="AI148" s="16"/>
      <c r="AJ148" s="16"/>
      <c r="AK148" s="16"/>
      <c r="AL148" s="24"/>
      <c r="AM148" s="25"/>
      <c r="AN148" s="25"/>
      <c r="AO148" s="25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</row>
    <row r="149" customFormat="false" ht="13.2" hidden="false" customHeight="false" outlineLevel="0" collapsed="false">
      <c r="A149" s="75" t="str">
        <f aca="false">IF(COUNTIF(C149,"&gt;0"),A148+1," ")</f>
        <v> </v>
      </c>
      <c r="B149" s="76"/>
      <c r="C149" s="77"/>
      <c r="D149" s="77"/>
      <c r="E149" s="77"/>
      <c r="F149" s="78" t="str">
        <f aca="false">IF(IF($C$20="Да",C149-W149-X149,C149)+IF($C$21="Да",1*AC149,0)=0," ",IF($C$20="Да",C149-W149-X149,C149)+IF($C$21="Да",1*AC149,0))</f>
        <v> </v>
      </c>
      <c r="G149" s="78" t="str">
        <f aca="false">IF(IF($C$20="Да",D149-U149-V149,D149)+IF($C$21="Да",1*AD149,0)=0," ",IF($C$20="Да",D149-U149-V149,D149)+IF($C$21="Да",1*AD149,0))</f>
        <v> </v>
      </c>
      <c r="H149" s="79"/>
      <c r="I149" s="80"/>
      <c r="J149" s="81"/>
      <c r="K149" s="82"/>
      <c r="L149" s="83"/>
      <c r="M149" s="84"/>
      <c r="N149" s="84"/>
      <c r="O149" s="84"/>
      <c r="P149" s="84"/>
      <c r="Q149" s="84"/>
      <c r="R149" s="84"/>
      <c r="S149" s="85"/>
      <c r="T149" s="0"/>
      <c r="U149" s="86" t="n">
        <f aca="false">IF(COUNTIF(I149,"*")=1,MROUND(MID(I149,FIND("PVC-",I149)+4,FIND("x",I149)-FIND("PVC-",I149)-4),0.5),0)</f>
        <v>0</v>
      </c>
      <c r="V149" s="86" t="n">
        <f aca="false">IF(COUNTIF(J149,"*")=1,MROUND(MID(J149,FIND("PVC-",J149)+4,FIND("x",J149)-FIND("PVC-",J149)-4),0.5),0)</f>
        <v>0</v>
      </c>
      <c r="W149" s="86" t="n">
        <f aca="false">IF(COUNTIF(K149,"*")=1,MROUND(MID(K149,FIND("PVC-",K149)+4,FIND("x",K149)-FIND("PVC-",K149)-4),0.5),0)</f>
        <v>0</v>
      </c>
      <c r="X149" s="86" t="n">
        <f aca="false">IF(COUNTIF(L149,"*")=1,MROUND(MID(L149,FIND("PVC-",L149)+4,FIND("x",L149)-FIND("PVC-",L149)-4),0.5),0)</f>
        <v>0</v>
      </c>
      <c r="Y149" s="0" t="str">
        <f aca="false">IF(COUNTIF(I149,"*")=1,I149,"")</f>
        <v/>
      </c>
      <c r="Z149" s="0" t="str">
        <f aca="false">IF(COUNTIF(J149,"*")=1,J149,"")</f>
        <v/>
      </c>
      <c r="AA149" s="0" t="str">
        <f aca="false">IF(COUNTIF(K149,"*")=1,K149,"")</f>
        <v/>
      </c>
      <c r="AB149" s="0" t="str">
        <f aca="false">IF(COUNTIF(L149,"*")=1,L149,"")</f>
        <v/>
      </c>
      <c r="AC149" s="0" t="n">
        <f aca="false">COUNTIF(K149:L149,"*")</f>
        <v>0</v>
      </c>
      <c r="AD149" s="0" t="n">
        <f aca="false">COUNTIF(I149:J149,"*")</f>
        <v>0</v>
      </c>
      <c r="AF149" s="16"/>
      <c r="AG149" s="16"/>
      <c r="AH149" s="16"/>
      <c r="AI149" s="16"/>
      <c r="AJ149" s="16"/>
      <c r="AK149" s="16"/>
      <c r="AL149" s="24"/>
      <c r="AM149" s="25"/>
      <c r="AN149" s="25"/>
      <c r="AO149" s="25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</row>
    <row r="150" customFormat="false" ht="13.2" hidden="false" customHeight="false" outlineLevel="0" collapsed="false">
      <c r="A150" s="75" t="str">
        <f aca="false">IF(COUNTIF(C150,"&gt;0"),A149+1," ")</f>
        <v> </v>
      </c>
      <c r="B150" s="76"/>
      <c r="C150" s="77"/>
      <c r="D150" s="77"/>
      <c r="E150" s="77"/>
      <c r="F150" s="78" t="str">
        <f aca="false">IF(IF($C$20="Да",C150-W150-X150,C150)+IF($C$21="Да",1*AC150,0)=0," ",IF($C$20="Да",C150-W150-X150,C150)+IF($C$21="Да",1*AC150,0))</f>
        <v> </v>
      </c>
      <c r="G150" s="78" t="str">
        <f aca="false">IF(IF($C$20="Да",D150-U150-V150,D150)+IF($C$21="Да",1*AD150,0)=0," ",IF($C$20="Да",D150-U150-V150,D150)+IF($C$21="Да",1*AD150,0))</f>
        <v> </v>
      </c>
      <c r="H150" s="79"/>
      <c r="I150" s="80"/>
      <c r="J150" s="81"/>
      <c r="K150" s="82"/>
      <c r="L150" s="83"/>
      <c r="M150" s="84"/>
      <c r="N150" s="84"/>
      <c r="O150" s="84"/>
      <c r="P150" s="84"/>
      <c r="Q150" s="84"/>
      <c r="R150" s="84"/>
      <c r="S150" s="85"/>
      <c r="T150" s="0"/>
      <c r="U150" s="86" t="n">
        <f aca="false">IF(COUNTIF(I150,"*")=1,MROUND(MID(I150,FIND("PVC-",I150)+4,FIND("x",I150)-FIND("PVC-",I150)-4),0.5),0)</f>
        <v>0</v>
      </c>
      <c r="V150" s="86" t="n">
        <f aca="false">IF(COUNTIF(J150,"*")=1,MROUND(MID(J150,FIND("PVC-",J150)+4,FIND("x",J150)-FIND("PVC-",J150)-4),0.5),0)</f>
        <v>0</v>
      </c>
      <c r="W150" s="86" t="n">
        <f aca="false">IF(COUNTIF(K150,"*")=1,MROUND(MID(K150,FIND("PVC-",K150)+4,FIND("x",K150)-FIND("PVC-",K150)-4),0.5),0)</f>
        <v>0</v>
      </c>
      <c r="X150" s="86" t="n">
        <f aca="false">IF(COUNTIF(L150,"*")=1,MROUND(MID(L150,FIND("PVC-",L150)+4,FIND("x",L150)-FIND("PVC-",L150)-4),0.5),0)</f>
        <v>0</v>
      </c>
      <c r="Y150" s="0" t="str">
        <f aca="false">IF(COUNTIF(I150,"*")=1,I150,"")</f>
        <v/>
      </c>
      <c r="Z150" s="0" t="str">
        <f aca="false">IF(COUNTIF(J150,"*")=1,J150,"")</f>
        <v/>
      </c>
      <c r="AA150" s="0" t="str">
        <f aca="false">IF(COUNTIF(K150,"*")=1,K150,"")</f>
        <v/>
      </c>
      <c r="AB150" s="0" t="str">
        <f aca="false">IF(COUNTIF(L150,"*")=1,L150,"")</f>
        <v/>
      </c>
      <c r="AC150" s="0" t="n">
        <f aca="false">COUNTIF(K150:L150,"*")</f>
        <v>0</v>
      </c>
      <c r="AD150" s="0" t="n">
        <f aca="false">COUNTIF(I150:J150,"*")</f>
        <v>0</v>
      </c>
      <c r="AF150" s="16"/>
      <c r="AG150" s="16"/>
      <c r="AH150" s="16"/>
      <c r="AI150" s="16"/>
      <c r="AJ150" s="16"/>
      <c r="AK150" s="16"/>
      <c r="AL150" s="24"/>
      <c r="AM150" s="25"/>
      <c r="AN150" s="25"/>
      <c r="AO150" s="25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</row>
    <row r="151" customFormat="false" ht="13.2" hidden="false" customHeight="false" outlineLevel="0" collapsed="false">
      <c r="A151" s="75" t="str">
        <f aca="false">IF(COUNTIF(C151,"&gt;0"),A150+1," ")</f>
        <v> </v>
      </c>
      <c r="B151" s="76"/>
      <c r="C151" s="77"/>
      <c r="D151" s="77"/>
      <c r="E151" s="77"/>
      <c r="F151" s="78" t="str">
        <f aca="false">IF(IF($C$20="Да",C151-W151-X151,C151)+IF($C$21="Да",1*AC151,0)=0," ",IF($C$20="Да",C151-W151-X151,C151)+IF($C$21="Да",1*AC151,0))</f>
        <v> </v>
      </c>
      <c r="G151" s="78" t="str">
        <f aca="false">IF(IF($C$20="Да",D151-U151-V151,D151)+IF($C$21="Да",1*AD151,0)=0," ",IF($C$20="Да",D151-U151-V151,D151)+IF($C$21="Да",1*AD151,0))</f>
        <v> </v>
      </c>
      <c r="H151" s="79"/>
      <c r="I151" s="80"/>
      <c r="J151" s="81"/>
      <c r="K151" s="82"/>
      <c r="L151" s="83"/>
      <c r="M151" s="84"/>
      <c r="N151" s="84"/>
      <c r="O151" s="84"/>
      <c r="P151" s="84"/>
      <c r="Q151" s="84"/>
      <c r="R151" s="84"/>
      <c r="S151" s="85"/>
      <c r="T151" s="0"/>
      <c r="U151" s="86" t="n">
        <f aca="false">IF(COUNTIF(I151,"*")=1,MROUND(MID(I151,FIND("PVC-",I151)+4,FIND("x",I151)-FIND("PVC-",I151)-4),0.5),0)</f>
        <v>0</v>
      </c>
      <c r="V151" s="86" t="n">
        <f aca="false">IF(COUNTIF(J151,"*")=1,MROUND(MID(J151,FIND("PVC-",J151)+4,FIND("x",J151)-FIND("PVC-",J151)-4),0.5),0)</f>
        <v>0</v>
      </c>
      <c r="W151" s="86" t="n">
        <f aca="false">IF(COUNTIF(K151,"*")=1,MROUND(MID(K151,FIND("PVC-",K151)+4,FIND("x",K151)-FIND("PVC-",K151)-4),0.5),0)</f>
        <v>0</v>
      </c>
      <c r="X151" s="86" t="n">
        <f aca="false">IF(COUNTIF(L151,"*")=1,MROUND(MID(L151,FIND("PVC-",L151)+4,FIND("x",L151)-FIND("PVC-",L151)-4),0.5),0)</f>
        <v>0</v>
      </c>
      <c r="Y151" s="0" t="str">
        <f aca="false">IF(COUNTIF(I151,"*")=1,I151,"")</f>
        <v/>
      </c>
      <c r="Z151" s="0" t="str">
        <f aca="false">IF(COUNTIF(J151,"*")=1,J151,"")</f>
        <v/>
      </c>
      <c r="AA151" s="0" t="str">
        <f aca="false">IF(COUNTIF(K151,"*")=1,K151,"")</f>
        <v/>
      </c>
      <c r="AB151" s="0" t="str">
        <f aca="false">IF(COUNTIF(L151,"*")=1,L151,"")</f>
        <v/>
      </c>
      <c r="AC151" s="0" t="n">
        <f aca="false">COUNTIF(K151:L151,"*")</f>
        <v>0</v>
      </c>
      <c r="AD151" s="0" t="n">
        <f aca="false">COUNTIF(I151:J151,"*")</f>
        <v>0</v>
      </c>
      <c r="AF151" s="16"/>
      <c r="AG151" s="16"/>
      <c r="AH151" s="16"/>
      <c r="AI151" s="16"/>
      <c r="AJ151" s="16"/>
      <c r="AK151" s="16"/>
      <c r="AL151" s="24"/>
      <c r="AM151" s="25"/>
      <c r="AN151" s="25"/>
      <c r="AO151" s="25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</row>
    <row r="152" customFormat="false" ht="13.2" hidden="false" customHeight="false" outlineLevel="0" collapsed="false">
      <c r="A152" s="75" t="str">
        <f aca="false">IF(COUNTIF(C152,"&gt;0"),A151+1," ")</f>
        <v> </v>
      </c>
      <c r="B152" s="76"/>
      <c r="C152" s="77"/>
      <c r="D152" s="77"/>
      <c r="E152" s="77"/>
      <c r="F152" s="78" t="str">
        <f aca="false">IF(IF($C$20="Да",C152-W152-X152,C152)+IF($C$21="Да",1*AC152,0)=0," ",IF($C$20="Да",C152-W152-X152,C152)+IF($C$21="Да",1*AC152,0))</f>
        <v> </v>
      </c>
      <c r="G152" s="78" t="str">
        <f aca="false">IF(IF($C$20="Да",D152-U152-V152,D152)+IF($C$21="Да",1*AD152,0)=0," ",IF($C$20="Да",D152-U152-V152,D152)+IF($C$21="Да",1*AD152,0))</f>
        <v> </v>
      </c>
      <c r="H152" s="79"/>
      <c r="I152" s="80"/>
      <c r="J152" s="81"/>
      <c r="K152" s="82"/>
      <c r="L152" s="83"/>
      <c r="M152" s="84"/>
      <c r="N152" s="84"/>
      <c r="O152" s="84"/>
      <c r="P152" s="84"/>
      <c r="Q152" s="84"/>
      <c r="R152" s="84"/>
      <c r="S152" s="85"/>
      <c r="T152" s="0"/>
      <c r="U152" s="86" t="n">
        <f aca="false">IF(COUNTIF(I152,"*")=1,MROUND(MID(I152,FIND("PVC-",I152)+4,FIND("x",I152)-FIND("PVC-",I152)-4),0.5),0)</f>
        <v>0</v>
      </c>
      <c r="V152" s="86" t="n">
        <f aca="false">IF(COUNTIF(J152,"*")=1,MROUND(MID(J152,FIND("PVC-",J152)+4,FIND("x",J152)-FIND("PVC-",J152)-4),0.5),0)</f>
        <v>0</v>
      </c>
      <c r="W152" s="86" t="n">
        <f aca="false">IF(COUNTIF(K152,"*")=1,MROUND(MID(K152,FIND("PVC-",K152)+4,FIND("x",K152)-FIND("PVC-",K152)-4),0.5),0)</f>
        <v>0</v>
      </c>
      <c r="X152" s="86" t="n">
        <f aca="false">IF(COUNTIF(L152,"*")=1,MROUND(MID(L152,FIND("PVC-",L152)+4,FIND("x",L152)-FIND("PVC-",L152)-4),0.5),0)</f>
        <v>0</v>
      </c>
      <c r="Y152" s="0" t="str">
        <f aca="false">IF(COUNTIF(I152,"*")=1,I152,"")</f>
        <v/>
      </c>
      <c r="Z152" s="0" t="str">
        <f aca="false">IF(COUNTIF(J152,"*")=1,J152,"")</f>
        <v/>
      </c>
      <c r="AA152" s="0" t="str">
        <f aca="false">IF(COUNTIF(K152,"*")=1,K152,"")</f>
        <v/>
      </c>
      <c r="AB152" s="0" t="str">
        <f aca="false">IF(COUNTIF(L152,"*")=1,L152,"")</f>
        <v/>
      </c>
      <c r="AC152" s="0" t="n">
        <f aca="false">COUNTIF(K152:L152,"*")</f>
        <v>0</v>
      </c>
      <c r="AD152" s="0" t="n">
        <f aca="false">COUNTIF(I152:J152,"*")</f>
        <v>0</v>
      </c>
      <c r="AF152" s="16"/>
      <c r="AG152" s="16"/>
      <c r="AH152" s="16"/>
      <c r="AI152" s="16"/>
      <c r="AJ152" s="16"/>
      <c r="AK152" s="16"/>
      <c r="AL152" s="24"/>
      <c r="AM152" s="25"/>
      <c r="AN152" s="25"/>
      <c r="AO152" s="25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</row>
    <row r="153" customFormat="false" ht="13.2" hidden="false" customHeight="false" outlineLevel="0" collapsed="false">
      <c r="A153" s="75" t="str">
        <f aca="false">IF(COUNTIF(C153,"&gt;0"),A152+1," ")</f>
        <v> </v>
      </c>
      <c r="B153" s="76"/>
      <c r="C153" s="77"/>
      <c r="D153" s="77"/>
      <c r="E153" s="77"/>
      <c r="F153" s="78" t="str">
        <f aca="false">IF(IF($C$20="Да",C153-W153-X153,C153)+IF($C$21="Да",1*AC153,0)=0," ",IF($C$20="Да",C153-W153-X153,C153)+IF($C$21="Да",1*AC153,0))</f>
        <v> </v>
      </c>
      <c r="G153" s="78" t="str">
        <f aca="false">IF(IF($C$20="Да",D153-U153-V153,D153)+IF($C$21="Да",1*AD153,0)=0," ",IF($C$20="Да",D153-U153-V153,D153)+IF($C$21="Да",1*AD153,0))</f>
        <v> </v>
      </c>
      <c r="H153" s="79"/>
      <c r="I153" s="80"/>
      <c r="J153" s="81"/>
      <c r="K153" s="82"/>
      <c r="L153" s="83"/>
      <c r="M153" s="84"/>
      <c r="N153" s="84"/>
      <c r="O153" s="84"/>
      <c r="P153" s="84"/>
      <c r="Q153" s="84"/>
      <c r="R153" s="84"/>
      <c r="S153" s="85"/>
      <c r="T153" s="0"/>
      <c r="U153" s="86" t="n">
        <f aca="false">IF(COUNTIF(I153,"*")=1,MROUND(MID(I153,FIND("PVC-",I153)+4,FIND("x",I153)-FIND("PVC-",I153)-4),0.5),0)</f>
        <v>0</v>
      </c>
      <c r="V153" s="86" t="n">
        <f aca="false">IF(COUNTIF(J153,"*")=1,MROUND(MID(J153,FIND("PVC-",J153)+4,FIND("x",J153)-FIND("PVC-",J153)-4),0.5),0)</f>
        <v>0</v>
      </c>
      <c r="W153" s="86" t="n">
        <f aca="false">IF(COUNTIF(K153,"*")=1,MROUND(MID(K153,FIND("PVC-",K153)+4,FIND("x",K153)-FIND("PVC-",K153)-4),0.5),0)</f>
        <v>0</v>
      </c>
      <c r="X153" s="86" t="n">
        <f aca="false">IF(COUNTIF(L153,"*")=1,MROUND(MID(L153,FIND("PVC-",L153)+4,FIND("x",L153)-FIND("PVC-",L153)-4),0.5),0)</f>
        <v>0</v>
      </c>
      <c r="Y153" s="0" t="str">
        <f aca="false">IF(COUNTIF(I153,"*")=1,I153,"")</f>
        <v/>
      </c>
      <c r="Z153" s="0" t="str">
        <f aca="false">IF(COUNTIF(J153,"*")=1,J153,"")</f>
        <v/>
      </c>
      <c r="AA153" s="0" t="str">
        <f aca="false">IF(COUNTIF(K153,"*")=1,K153,"")</f>
        <v/>
      </c>
      <c r="AB153" s="0" t="str">
        <f aca="false">IF(COUNTIF(L153,"*")=1,L153,"")</f>
        <v/>
      </c>
      <c r="AC153" s="0" t="n">
        <f aca="false">COUNTIF(K153:L153,"*")</f>
        <v>0</v>
      </c>
      <c r="AD153" s="0" t="n">
        <f aca="false">COUNTIF(I153:J153,"*")</f>
        <v>0</v>
      </c>
      <c r="AF153" s="16"/>
      <c r="AG153" s="16"/>
      <c r="AH153" s="16"/>
      <c r="AI153" s="16"/>
      <c r="AJ153" s="16"/>
      <c r="AK153" s="16"/>
      <c r="AL153" s="24"/>
      <c r="AM153" s="25"/>
      <c r="AN153" s="25"/>
      <c r="AO153" s="25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</row>
    <row r="154" customFormat="false" ht="13.2" hidden="false" customHeight="false" outlineLevel="0" collapsed="false">
      <c r="A154" s="75" t="str">
        <f aca="false">IF(COUNTIF(C154,"&gt;0"),A153+1," ")</f>
        <v> </v>
      </c>
      <c r="B154" s="76"/>
      <c r="C154" s="77"/>
      <c r="D154" s="77"/>
      <c r="E154" s="77"/>
      <c r="F154" s="78" t="str">
        <f aca="false">IF(IF($C$20="Да",C154-W154-X154,C154)+IF($C$21="Да",1*AC154,0)=0," ",IF($C$20="Да",C154-W154-X154,C154)+IF($C$21="Да",1*AC154,0))</f>
        <v> </v>
      </c>
      <c r="G154" s="78" t="str">
        <f aca="false">IF(IF($C$20="Да",D154-U154-V154,D154)+IF($C$21="Да",1*AD154,0)=0," ",IF($C$20="Да",D154-U154-V154,D154)+IF($C$21="Да",1*AD154,0))</f>
        <v> </v>
      </c>
      <c r="H154" s="79"/>
      <c r="I154" s="80"/>
      <c r="J154" s="81"/>
      <c r="K154" s="82"/>
      <c r="L154" s="83"/>
      <c r="M154" s="84"/>
      <c r="N154" s="84"/>
      <c r="O154" s="84"/>
      <c r="P154" s="84"/>
      <c r="Q154" s="84"/>
      <c r="R154" s="84"/>
      <c r="S154" s="85"/>
      <c r="T154" s="0"/>
      <c r="U154" s="86" t="n">
        <f aca="false">IF(COUNTIF(I154,"*")=1,MROUND(MID(I154,FIND("PVC-",I154)+4,FIND("x",I154)-FIND("PVC-",I154)-4),0.5),0)</f>
        <v>0</v>
      </c>
      <c r="V154" s="86" t="n">
        <f aca="false">IF(COUNTIF(J154,"*")=1,MROUND(MID(J154,FIND("PVC-",J154)+4,FIND("x",J154)-FIND("PVC-",J154)-4),0.5),0)</f>
        <v>0</v>
      </c>
      <c r="W154" s="86" t="n">
        <f aca="false">IF(COUNTIF(K154,"*")=1,MROUND(MID(K154,FIND("PVC-",K154)+4,FIND("x",K154)-FIND("PVC-",K154)-4),0.5),0)</f>
        <v>0</v>
      </c>
      <c r="X154" s="86" t="n">
        <f aca="false">IF(COUNTIF(L154,"*")=1,MROUND(MID(L154,FIND("PVC-",L154)+4,FIND("x",L154)-FIND("PVC-",L154)-4),0.5),0)</f>
        <v>0</v>
      </c>
      <c r="Y154" s="0" t="str">
        <f aca="false">IF(COUNTIF(I154,"*")=1,I154,"")</f>
        <v/>
      </c>
      <c r="Z154" s="0" t="str">
        <f aca="false">IF(COUNTIF(J154,"*")=1,J154,"")</f>
        <v/>
      </c>
      <c r="AA154" s="0" t="str">
        <f aca="false">IF(COUNTIF(K154,"*")=1,K154,"")</f>
        <v/>
      </c>
      <c r="AB154" s="0" t="str">
        <f aca="false">IF(COUNTIF(L154,"*")=1,L154,"")</f>
        <v/>
      </c>
      <c r="AC154" s="0" t="n">
        <f aca="false">COUNTIF(K154:L154,"*")</f>
        <v>0</v>
      </c>
      <c r="AD154" s="0" t="n">
        <f aca="false">COUNTIF(I154:J154,"*")</f>
        <v>0</v>
      </c>
      <c r="AF154" s="16"/>
      <c r="AG154" s="16"/>
      <c r="AH154" s="16"/>
      <c r="AI154" s="16"/>
      <c r="AJ154" s="16"/>
      <c r="AK154" s="16"/>
      <c r="AL154" s="24"/>
      <c r="AM154" s="25"/>
      <c r="AN154" s="25"/>
      <c r="AO154" s="25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</row>
    <row r="155" customFormat="false" ht="13.2" hidden="false" customHeight="false" outlineLevel="0" collapsed="false">
      <c r="A155" s="75" t="str">
        <f aca="false">IF(COUNTIF(C155,"&gt;0"),A154+1," ")</f>
        <v> </v>
      </c>
      <c r="B155" s="76"/>
      <c r="C155" s="77"/>
      <c r="D155" s="77"/>
      <c r="E155" s="77"/>
      <c r="F155" s="78" t="str">
        <f aca="false">IF(IF($C$20="Да",C155-W155-X155,C155)+IF($C$21="Да",1*AC155,0)=0," ",IF($C$20="Да",C155-W155-X155,C155)+IF($C$21="Да",1*AC155,0))</f>
        <v> </v>
      </c>
      <c r="G155" s="78" t="str">
        <f aca="false">IF(IF($C$20="Да",D155-U155-V155,D155)+IF($C$21="Да",1*AD155,0)=0," ",IF($C$20="Да",D155-U155-V155,D155)+IF($C$21="Да",1*AD155,0))</f>
        <v> </v>
      </c>
      <c r="H155" s="79"/>
      <c r="I155" s="80"/>
      <c r="J155" s="81"/>
      <c r="K155" s="82"/>
      <c r="L155" s="83"/>
      <c r="M155" s="84"/>
      <c r="N155" s="84"/>
      <c r="O155" s="84"/>
      <c r="P155" s="84"/>
      <c r="Q155" s="84"/>
      <c r="R155" s="84"/>
      <c r="S155" s="85"/>
      <c r="T155" s="0"/>
      <c r="U155" s="86" t="n">
        <f aca="false">IF(COUNTIF(I155,"*")=1,MROUND(MID(I155,FIND("PVC-",I155)+4,FIND("x",I155)-FIND("PVC-",I155)-4),0.5),0)</f>
        <v>0</v>
      </c>
      <c r="V155" s="86" t="n">
        <f aca="false">IF(COUNTIF(J155,"*")=1,MROUND(MID(J155,FIND("PVC-",J155)+4,FIND("x",J155)-FIND("PVC-",J155)-4),0.5),0)</f>
        <v>0</v>
      </c>
      <c r="W155" s="86" t="n">
        <f aca="false">IF(COUNTIF(K155,"*")=1,MROUND(MID(K155,FIND("PVC-",K155)+4,FIND("x",K155)-FIND("PVC-",K155)-4),0.5),0)</f>
        <v>0</v>
      </c>
      <c r="X155" s="86" t="n">
        <f aca="false">IF(COUNTIF(L155,"*")=1,MROUND(MID(L155,FIND("PVC-",L155)+4,FIND("x",L155)-FIND("PVC-",L155)-4),0.5),0)</f>
        <v>0</v>
      </c>
      <c r="Y155" s="0" t="str">
        <f aca="false">IF(COUNTIF(I155,"*")=1,I155,"")</f>
        <v/>
      </c>
      <c r="Z155" s="0" t="str">
        <f aca="false">IF(COUNTIF(J155,"*")=1,J155,"")</f>
        <v/>
      </c>
      <c r="AA155" s="0" t="str">
        <f aca="false">IF(COUNTIF(K155,"*")=1,K155,"")</f>
        <v/>
      </c>
      <c r="AB155" s="0" t="str">
        <f aca="false">IF(COUNTIF(L155,"*")=1,L155,"")</f>
        <v/>
      </c>
      <c r="AC155" s="0" t="n">
        <f aca="false">COUNTIF(K155:L155,"*")</f>
        <v>0</v>
      </c>
      <c r="AD155" s="0" t="n">
        <f aca="false">COUNTIF(I155:J155,"*")</f>
        <v>0</v>
      </c>
      <c r="AF155" s="16"/>
      <c r="AG155" s="16"/>
      <c r="AH155" s="16"/>
      <c r="AI155" s="16"/>
      <c r="AJ155" s="16"/>
      <c r="AK155" s="16"/>
      <c r="AL155" s="24"/>
      <c r="AM155" s="25"/>
      <c r="AN155" s="25"/>
      <c r="AO155" s="25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</row>
    <row r="156" customFormat="false" ht="13.2" hidden="false" customHeight="false" outlineLevel="0" collapsed="false">
      <c r="A156" s="75" t="str">
        <f aca="false">IF(COUNTIF(C156,"&gt;0"),A155+1," ")</f>
        <v> </v>
      </c>
      <c r="B156" s="76"/>
      <c r="C156" s="77"/>
      <c r="D156" s="77"/>
      <c r="E156" s="77"/>
      <c r="F156" s="78" t="str">
        <f aca="false">IF(IF($C$20="Да",C156-W156-X156,C156)+IF($C$21="Да",1*AC156,0)=0," ",IF($C$20="Да",C156-W156-X156,C156)+IF($C$21="Да",1*AC156,0))</f>
        <v> </v>
      </c>
      <c r="G156" s="78" t="str">
        <f aca="false">IF(IF($C$20="Да",D156-U156-V156,D156)+IF($C$21="Да",1*AD156,0)=0," ",IF($C$20="Да",D156-U156-V156,D156)+IF($C$21="Да",1*AD156,0))</f>
        <v> </v>
      </c>
      <c r="H156" s="79"/>
      <c r="I156" s="80"/>
      <c r="J156" s="81"/>
      <c r="K156" s="82"/>
      <c r="L156" s="83"/>
      <c r="M156" s="84"/>
      <c r="N156" s="84"/>
      <c r="O156" s="84"/>
      <c r="P156" s="84"/>
      <c r="Q156" s="84"/>
      <c r="R156" s="84"/>
      <c r="S156" s="85"/>
      <c r="T156" s="0"/>
      <c r="U156" s="86" t="n">
        <f aca="false">IF(COUNTIF(I156,"*")=1,MROUND(MID(I156,FIND("PVC-",I156)+4,FIND("x",I156)-FIND("PVC-",I156)-4),0.5),0)</f>
        <v>0</v>
      </c>
      <c r="V156" s="86" t="n">
        <f aca="false">IF(COUNTIF(J156,"*")=1,MROUND(MID(J156,FIND("PVC-",J156)+4,FIND("x",J156)-FIND("PVC-",J156)-4),0.5),0)</f>
        <v>0</v>
      </c>
      <c r="W156" s="86" t="n">
        <f aca="false">IF(COUNTIF(K156,"*")=1,MROUND(MID(K156,FIND("PVC-",K156)+4,FIND("x",K156)-FIND("PVC-",K156)-4),0.5),0)</f>
        <v>0</v>
      </c>
      <c r="X156" s="86" t="n">
        <f aca="false">IF(COUNTIF(L156,"*")=1,MROUND(MID(L156,FIND("PVC-",L156)+4,FIND("x",L156)-FIND("PVC-",L156)-4),0.5),0)</f>
        <v>0</v>
      </c>
      <c r="Y156" s="0" t="str">
        <f aca="false">IF(COUNTIF(I156,"*")=1,I156,"")</f>
        <v/>
      </c>
      <c r="Z156" s="0" t="str">
        <f aca="false">IF(COUNTIF(J156,"*")=1,J156,"")</f>
        <v/>
      </c>
      <c r="AA156" s="0" t="str">
        <f aca="false">IF(COUNTIF(K156,"*")=1,K156,"")</f>
        <v/>
      </c>
      <c r="AB156" s="0" t="str">
        <f aca="false">IF(COUNTIF(L156,"*")=1,L156,"")</f>
        <v/>
      </c>
      <c r="AC156" s="0" t="n">
        <f aca="false">COUNTIF(K156:L156,"*")</f>
        <v>0</v>
      </c>
      <c r="AD156" s="0" t="n">
        <f aca="false">COUNTIF(I156:J156,"*")</f>
        <v>0</v>
      </c>
      <c r="AF156" s="16"/>
      <c r="AG156" s="16"/>
      <c r="AH156" s="16"/>
      <c r="AI156" s="16"/>
      <c r="AJ156" s="16"/>
      <c r="AK156" s="16"/>
      <c r="AL156" s="24"/>
      <c r="AM156" s="25"/>
      <c r="AN156" s="25"/>
      <c r="AO156" s="25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</row>
    <row r="157" customFormat="false" ht="13.2" hidden="false" customHeight="false" outlineLevel="0" collapsed="false">
      <c r="A157" s="75" t="str">
        <f aca="false">IF(COUNTIF(C157,"&gt;0"),A156+1," ")</f>
        <v> </v>
      </c>
      <c r="B157" s="76"/>
      <c r="C157" s="77"/>
      <c r="D157" s="77"/>
      <c r="E157" s="77"/>
      <c r="F157" s="78" t="str">
        <f aca="false">IF(IF($C$20="Да",C157-W157-X157,C157)+IF($C$21="Да",1*AC157,0)=0," ",IF($C$20="Да",C157-W157-X157,C157)+IF($C$21="Да",1*AC157,0))</f>
        <v> </v>
      </c>
      <c r="G157" s="78" t="str">
        <f aca="false">IF(IF($C$20="Да",D157-U157-V157,D157)+IF($C$21="Да",1*AD157,0)=0," ",IF($C$20="Да",D157-U157-V157,D157)+IF($C$21="Да",1*AD157,0))</f>
        <v> </v>
      </c>
      <c r="H157" s="79"/>
      <c r="I157" s="80"/>
      <c r="J157" s="81"/>
      <c r="K157" s="82"/>
      <c r="L157" s="83"/>
      <c r="M157" s="84"/>
      <c r="N157" s="84"/>
      <c r="O157" s="84"/>
      <c r="P157" s="84"/>
      <c r="Q157" s="84"/>
      <c r="R157" s="84"/>
      <c r="S157" s="85"/>
      <c r="T157" s="0"/>
      <c r="U157" s="86" t="n">
        <f aca="false">IF(COUNTIF(I157,"*")=1,MROUND(MID(I157,FIND("PVC-",I157)+4,FIND("x",I157)-FIND("PVC-",I157)-4),0.5),0)</f>
        <v>0</v>
      </c>
      <c r="V157" s="86" t="n">
        <f aca="false">IF(COUNTIF(J157,"*")=1,MROUND(MID(J157,FIND("PVC-",J157)+4,FIND("x",J157)-FIND("PVC-",J157)-4),0.5),0)</f>
        <v>0</v>
      </c>
      <c r="W157" s="86" t="n">
        <f aca="false">IF(COUNTIF(K157,"*")=1,MROUND(MID(K157,FIND("PVC-",K157)+4,FIND("x",K157)-FIND("PVC-",K157)-4),0.5),0)</f>
        <v>0</v>
      </c>
      <c r="X157" s="86" t="n">
        <f aca="false">IF(COUNTIF(L157,"*")=1,MROUND(MID(L157,FIND("PVC-",L157)+4,FIND("x",L157)-FIND("PVC-",L157)-4),0.5),0)</f>
        <v>0</v>
      </c>
      <c r="Y157" s="0" t="str">
        <f aca="false">IF(COUNTIF(I157,"*")=1,I157,"")</f>
        <v/>
      </c>
      <c r="Z157" s="0" t="str">
        <f aca="false">IF(COUNTIF(J157,"*")=1,J157,"")</f>
        <v/>
      </c>
      <c r="AA157" s="0" t="str">
        <f aca="false">IF(COUNTIF(K157,"*")=1,K157,"")</f>
        <v/>
      </c>
      <c r="AB157" s="0" t="str">
        <f aca="false">IF(COUNTIF(L157,"*")=1,L157,"")</f>
        <v/>
      </c>
      <c r="AC157" s="0" t="n">
        <f aca="false">COUNTIF(K157:L157,"*")</f>
        <v>0</v>
      </c>
      <c r="AD157" s="0" t="n">
        <f aca="false">COUNTIF(I157:J157,"*")</f>
        <v>0</v>
      </c>
      <c r="AF157" s="16"/>
      <c r="AG157" s="16"/>
      <c r="AH157" s="16"/>
      <c r="AI157" s="16"/>
      <c r="AJ157" s="16"/>
      <c r="AK157" s="16"/>
      <c r="AL157" s="24"/>
      <c r="AM157" s="25"/>
      <c r="AN157" s="25"/>
      <c r="AO157" s="25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</row>
    <row r="158" customFormat="false" ht="13.2" hidden="false" customHeight="false" outlineLevel="0" collapsed="false">
      <c r="A158" s="75" t="str">
        <f aca="false">IF(COUNTIF(C158,"&gt;0"),A157+1," ")</f>
        <v> </v>
      </c>
      <c r="B158" s="76"/>
      <c r="C158" s="77"/>
      <c r="D158" s="77"/>
      <c r="E158" s="77"/>
      <c r="F158" s="78" t="str">
        <f aca="false">IF(IF($C$20="Да",C158-W158-X158,C158)+IF($C$21="Да",1*AC158,0)=0," ",IF($C$20="Да",C158-W158-X158,C158)+IF($C$21="Да",1*AC158,0))</f>
        <v> </v>
      </c>
      <c r="G158" s="78" t="str">
        <f aca="false">IF(IF($C$20="Да",D158-U158-V158,D158)+IF($C$21="Да",1*AD158,0)=0," ",IF($C$20="Да",D158-U158-V158,D158)+IF($C$21="Да",1*AD158,0))</f>
        <v> </v>
      </c>
      <c r="H158" s="79"/>
      <c r="I158" s="80"/>
      <c r="J158" s="81"/>
      <c r="K158" s="82"/>
      <c r="L158" s="83"/>
      <c r="M158" s="84"/>
      <c r="N158" s="84"/>
      <c r="O158" s="84"/>
      <c r="P158" s="84"/>
      <c r="Q158" s="84"/>
      <c r="R158" s="84"/>
      <c r="S158" s="85"/>
      <c r="T158" s="0"/>
      <c r="U158" s="86" t="n">
        <f aca="false">IF(COUNTIF(I158,"*")=1,MROUND(MID(I158,FIND("PVC-",I158)+4,FIND("x",I158)-FIND("PVC-",I158)-4),0.5),0)</f>
        <v>0</v>
      </c>
      <c r="V158" s="86" t="n">
        <f aca="false">IF(COUNTIF(J158,"*")=1,MROUND(MID(J158,FIND("PVC-",J158)+4,FIND("x",J158)-FIND("PVC-",J158)-4),0.5),0)</f>
        <v>0</v>
      </c>
      <c r="W158" s="86" t="n">
        <f aca="false">IF(COUNTIF(K158,"*")=1,MROUND(MID(K158,FIND("PVC-",K158)+4,FIND("x",K158)-FIND("PVC-",K158)-4),0.5),0)</f>
        <v>0</v>
      </c>
      <c r="X158" s="86" t="n">
        <f aca="false">IF(COUNTIF(L158,"*")=1,MROUND(MID(L158,FIND("PVC-",L158)+4,FIND("x",L158)-FIND("PVC-",L158)-4),0.5),0)</f>
        <v>0</v>
      </c>
      <c r="Y158" s="0" t="str">
        <f aca="false">IF(COUNTIF(I158,"*")=1,I158,"")</f>
        <v/>
      </c>
      <c r="Z158" s="0" t="str">
        <f aca="false">IF(COUNTIF(J158,"*")=1,J158,"")</f>
        <v/>
      </c>
      <c r="AA158" s="0" t="str">
        <f aca="false">IF(COUNTIF(K158,"*")=1,K158,"")</f>
        <v/>
      </c>
      <c r="AB158" s="0" t="str">
        <f aca="false">IF(COUNTIF(L158,"*")=1,L158,"")</f>
        <v/>
      </c>
      <c r="AC158" s="0" t="n">
        <f aca="false">COUNTIF(K158:L158,"*")</f>
        <v>0</v>
      </c>
      <c r="AD158" s="0" t="n">
        <f aca="false">COUNTIF(I158:J158,"*")</f>
        <v>0</v>
      </c>
      <c r="AF158" s="16"/>
      <c r="AG158" s="16"/>
      <c r="AH158" s="16"/>
      <c r="AI158" s="16"/>
      <c r="AJ158" s="16"/>
      <c r="AK158" s="16"/>
      <c r="AL158" s="24"/>
      <c r="AM158" s="25"/>
      <c r="AN158" s="25"/>
      <c r="AO158" s="25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</row>
    <row r="159" customFormat="false" ht="13.2" hidden="false" customHeight="false" outlineLevel="0" collapsed="false">
      <c r="A159" s="75" t="str">
        <f aca="false">IF(COUNTIF(C159,"&gt;0"),A158+1," ")</f>
        <v> </v>
      </c>
      <c r="B159" s="76"/>
      <c r="C159" s="77"/>
      <c r="D159" s="77"/>
      <c r="E159" s="77"/>
      <c r="F159" s="78" t="str">
        <f aca="false">IF(IF($C$20="Да",C159-W159-X159,C159)+IF($C$21="Да",1*AC159,0)=0," ",IF($C$20="Да",C159-W159-X159,C159)+IF($C$21="Да",1*AC159,0))</f>
        <v> </v>
      </c>
      <c r="G159" s="78" t="str">
        <f aca="false">IF(IF($C$20="Да",D159-U159-V159,D159)+IF($C$21="Да",1*AD159,0)=0," ",IF($C$20="Да",D159-U159-V159,D159)+IF($C$21="Да",1*AD159,0))</f>
        <v> </v>
      </c>
      <c r="H159" s="79"/>
      <c r="I159" s="80"/>
      <c r="J159" s="81"/>
      <c r="K159" s="82"/>
      <c r="L159" s="83"/>
      <c r="M159" s="84"/>
      <c r="N159" s="84"/>
      <c r="O159" s="84"/>
      <c r="P159" s="84"/>
      <c r="Q159" s="84"/>
      <c r="R159" s="84"/>
      <c r="S159" s="85"/>
      <c r="T159" s="0"/>
      <c r="U159" s="86" t="n">
        <f aca="false">IF(COUNTIF(I159,"*")=1,MROUND(MID(I159,FIND("PVC-",I159)+4,FIND("x",I159)-FIND("PVC-",I159)-4),0.5),0)</f>
        <v>0</v>
      </c>
      <c r="V159" s="86" t="n">
        <f aca="false">IF(COUNTIF(J159,"*")=1,MROUND(MID(J159,FIND("PVC-",J159)+4,FIND("x",J159)-FIND("PVC-",J159)-4),0.5),0)</f>
        <v>0</v>
      </c>
      <c r="W159" s="86" t="n">
        <f aca="false">IF(COUNTIF(K159,"*")=1,MROUND(MID(K159,FIND("PVC-",K159)+4,FIND("x",K159)-FIND("PVC-",K159)-4),0.5),0)</f>
        <v>0</v>
      </c>
      <c r="X159" s="86" t="n">
        <f aca="false">IF(COUNTIF(L159,"*")=1,MROUND(MID(L159,FIND("PVC-",L159)+4,FIND("x",L159)-FIND("PVC-",L159)-4),0.5),0)</f>
        <v>0</v>
      </c>
      <c r="Y159" s="0" t="str">
        <f aca="false">IF(COUNTIF(I159,"*")=1,I159,"")</f>
        <v/>
      </c>
      <c r="Z159" s="0" t="str">
        <f aca="false">IF(COUNTIF(J159,"*")=1,J159,"")</f>
        <v/>
      </c>
      <c r="AA159" s="0" t="str">
        <f aca="false">IF(COUNTIF(K159,"*")=1,K159,"")</f>
        <v/>
      </c>
      <c r="AB159" s="0" t="str">
        <f aca="false">IF(COUNTIF(L159,"*")=1,L159,"")</f>
        <v/>
      </c>
      <c r="AC159" s="0" t="n">
        <f aca="false">COUNTIF(K159:L159,"*")</f>
        <v>0</v>
      </c>
      <c r="AD159" s="0" t="n">
        <f aca="false">COUNTIF(I159:J159,"*")</f>
        <v>0</v>
      </c>
      <c r="AF159" s="16"/>
      <c r="AG159" s="16"/>
      <c r="AH159" s="16"/>
      <c r="AI159" s="16"/>
      <c r="AJ159" s="16"/>
      <c r="AK159" s="16"/>
      <c r="AL159" s="24"/>
      <c r="AM159" s="25"/>
      <c r="AN159" s="25"/>
      <c r="AO159" s="25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</row>
    <row r="160" customFormat="false" ht="13.2" hidden="false" customHeight="false" outlineLevel="0" collapsed="false">
      <c r="A160" s="75" t="str">
        <f aca="false">IF(COUNTIF(C160,"&gt;0"),A159+1," ")</f>
        <v> </v>
      </c>
      <c r="B160" s="76"/>
      <c r="C160" s="77"/>
      <c r="D160" s="77"/>
      <c r="E160" s="77"/>
      <c r="F160" s="78" t="str">
        <f aca="false">IF(IF($C$20="Да",C160-W160-X160,C160)+IF($C$21="Да",1*AC160,0)=0," ",IF($C$20="Да",C160-W160-X160,C160)+IF($C$21="Да",1*AC160,0))</f>
        <v> </v>
      </c>
      <c r="G160" s="78" t="str">
        <f aca="false">IF(IF($C$20="Да",D160-U160-V160,D160)+IF($C$21="Да",1*AD160,0)=0," ",IF($C$20="Да",D160-U160-V160,D160)+IF($C$21="Да",1*AD160,0))</f>
        <v> </v>
      </c>
      <c r="H160" s="79"/>
      <c r="I160" s="80"/>
      <c r="J160" s="81"/>
      <c r="K160" s="82"/>
      <c r="L160" s="83"/>
      <c r="M160" s="84"/>
      <c r="N160" s="84"/>
      <c r="O160" s="84"/>
      <c r="P160" s="84"/>
      <c r="Q160" s="84"/>
      <c r="R160" s="84"/>
      <c r="S160" s="85"/>
      <c r="T160" s="0"/>
      <c r="U160" s="86" t="n">
        <f aca="false">IF(COUNTIF(I160,"*")=1,MROUND(MID(I160,FIND("PVC-",I160)+4,FIND("x",I160)-FIND("PVC-",I160)-4),0.5),0)</f>
        <v>0</v>
      </c>
      <c r="V160" s="86" t="n">
        <f aca="false">IF(COUNTIF(J160,"*")=1,MROUND(MID(J160,FIND("PVC-",J160)+4,FIND("x",J160)-FIND("PVC-",J160)-4),0.5),0)</f>
        <v>0</v>
      </c>
      <c r="W160" s="86" t="n">
        <f aca="false">IF(COUNTIF(K160,"*")=1,MROUND(MID(K160,FIND("PVC-",K160)+4,FIND("x",K160)-FIND("PVC-",K160)-4),0.5),0)</f>
        <v>0</v>
      </c>
      <c r="X160" s="86" t="n">
        <f aca="false">IF(COUNTIF(L160,"*")=1,MROUND(MID(L160,FIND("PVC-",L160)+4,FIND("x",L160)-FIND("PVC-",L160)-4),0.5),0)</f>
        <v>0</v>
      </c>
      <c r="Y160" s="0" t="str">
        <f aca="false">IF(COUNTIF(I160,"*")=1,I160,"")</f>
        <v/>
      </c>
      <c r="Z160" s="0" t="str">
        <f aca="false">IF(COUNTIF(J160,"*")=1,J160,"")</f>
        <v/>
      </c>
      <c r="AA160" s="0" t="str">
        <f aca="false">IF(COUNTIF(K160,"*")=1,K160,"")</f>
        <v/>
      </c>
      <c r="AB160" s="0" t="str">
        <f aca="false">IF(COUNTIF(L160,"*")=1,L160,"")</f>
        <v/>
      </c>
      <c r="AC160" s="0" t="n">
        <f aca="false">COUNTIF(K160:L160,"*")</f>
        <v>0</v>
      </c>
      <c r="AD160" s="0" t="n">
        <f aca="false">COUNTIF(I160:J160,"*")</f>
        <v>0</v>
      </c>
      <c r="AF160" s="16"/>
      <c r="AG160" s="16"/>
      <c r="AH160" s="16"/>
      <c r="AI160" s="16"/>
      <c r="AJ160" s="16"/>
      <c r="AK160" s="16"/>
      <c r="AL160" s="24"/>
      <c r="AM160" s="25"/>
      <c r="AN160" s="25"/>
      <c r="AO160" s="25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</row>
    <row r="161" customFormat="false" ht="13.2" hidden="false" customHeight="false" outlineLevel="0" collapsed="false">
      <c r="A161" s="75" t="str">
        <f aca="false">IF(COUNTIF(C161,"&gt;0"),A160+1," ")</f>
        <v> </v>
      </c>
      <c r="B161" s="76"/>
      <c r="C161" s="77"/>
      <c r="D161" s="77"/>
      <c r="E161" s="77"/>
      <c r="F161" s="78" t="str">
        <f aca="false">IF(IF($C$20="Да",C161-W161-X161,C161)+IF($C$21="Да",1*AC161,0)=0," ",IF($C$20="Да",C161-W161-X161,C161)+IF($C$21="Да",1*AC161,0))</f>
        <v> </v>
      </c>
      <c r="G161" s="78" t="str">
        <f aca="false">IF(IF($C$20="Да",D161-U161-V161,D161)+IF($C$21="Да",1*AD161,0)=0," ",IF($C$20="Да",D161-U161-V161,D161)+IF($C$21="Да",1*AD161,0))</f>
        <v> </v>
      </c>
      <c r="H161" s="79"/>
      <c r="I161" s="80"/>
      <c r="J161" s="81"/>
      <c r="K161" s="82"/>
      <c r="L161" s="83"/>
      <c r="M161" s="84"/>
      <c r="N161" s="84"/>
      <c r="O161" s="84"/>
      <c r="P161" s="84"/>
      <c r="Q161" s="84"/>
      <c r="R161" s="84"/>
      <c r="S161" s="85"/>
      <c r="T161" s="0"/>
      <c r="U161" s="86" t="n">
        <f aca="false">IF(COUNTIF(I161,"*")=1,MROUND(MID(I161,FIND("PVC-",I161)+4,FIND("x",I161)-FIND("PVC-",I161)-4),0.5),0)</f>
        <v>0</v>
      </c>
      <c r="V161" s="86" t="n">
        <f aca="false">IF(COUNTIF(J161,"*")=1,MROUND(MID(J161,FIND("PVC-",J161)+4,FIND("x",J161)-FIND("PVC-",J161)-4),0.5),0)</f>
        <v>0</v>
      </c>
      <c r="W161" s="86" t="n">
        <f aca="false">IF(COUNTIF(K161,"*")=1,MROUND(MID(K161,FIND("PVC-",K161)+4,FIND("x",K161)-FIND("PVC-",K161)-4),0.5),0)</f>
        <v>0</v>
      </c>
      <c r="X161" s="86" t="n">
        <f aca="false">IF(COUNTIF(L161,"*")=1,MROUND(MID(L161,FIND("PVC-",L161)+4,FIND("x",L161)-FIND("PVC-",L161)-4),0.5),0)</f>
        <v>0</v>
      </c>
      <c r="Y161" s="0" t="str">
        <f aca="false">IF(COUNTIF(I161,"*")=1,I161,"")</f>
        <v/>
      </c>
      <c r="Z161" s="0" t="str">
        <f aca="false">IF(COUNTIF(J161,"*")=1,J161,"")</f>
        <v/>
      </c>
      <c r="AA161" s="0" t="str">
        <f aca="false">IF(COUNTIF(K161,"*")=1,K161,"")</f>
        <v/>
      </c>
      <c r="AB161" s="0" t="str">
        <f aca="false">IF(COUNTIF(L161,"*")=1,L161,"")</f>
        <v/>
      </c>
      <c r="AC161" s="0" t="n">
        <f aca="false">COUNTIF(K161:L161,"*")</f>
        <v>0</v>
      </c>
      <c r="AD161" s="0" t="n">
        <f aca="false">COUNTIF(I161:J161,"*")</f>
        <v>0</v>
      </c>
      <c r="AF161" s="16"/>
      <c r="AG161" s="16"/>
      <c r="AH161" s="16"/>
      <c r="AI161" s="16"/>
      <c r="AJ161" s="16"/>
      <c r="AK161" s="16"/>
      <c r="AL161" s="24"/>
      <c r="AM161" s="25"/>
      <c r="AN161" s="25"/>
      <c r="AO161" s="25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</row>
    <row r="162" customFormat="false" ht="13.2" hidden="false" customHeight="false" outlineLevel="0" collapsed="false">
      <c r="A162" s="75" t="str">
        <f aca="false">IF(COUNTIF(C162,"&gt;0"),A161+1," ")</f>
        <v> </v>
      </c>
      <c r="B162" s="76"/>
      <c r="C162" s="77"/>
      <c r="D162" s="77"/>
      <c r="E162" s="77"/>
      <c r="F162" s="78" t="str">
        <f aca="false">IF(IF($C$20="Да",C162-W162-X162,C162)+IF($C$21="Да",1*AC162,0)=0," ",IF($C$20="Да",C162-W162-X162,C162)+IF($C$21="Да",1*AC162,0))</f>
        <v> </v>
      </c>
      <c r="G162" s="78" t="str">
        <f aca="false">IF(IF($C$20="Да",D162-U162-V162,D162)+IF($C$21="Да",1*AD162,0)=0," ",IF($C$20="Да",D162-U162-V162,D162)+IF($C$21="Да",1*AD162,0))</f>
        <v> </v>
      </c>
      <c r="H162" s="79"/>
      <c r="I162" s="80"/>
      <c r="J162" s="81"/>
      <c r="K162" s="82"/>
      <c r="L162" s="83"/>
      <c r="M162" s="84"/>
      <c r="N162" s="84"/>
      <c r="O162" s="84"/>
      <c r="P162" s="84"/>
      <c r="Q162" s="84"/>
      <c r="R162" s="84"/>
      <c r="S162" s="85"/>
      <c r="T162" s="0"/>
      <c r="U162" s="86" t="n">
        <f aca="false">IF(COUNTIF(I162,"*")=1,MROUND(MID(I162,FIND("PVC-",I162)+4,FIND("x",I162)-FIND("PVC-",I162)-4),0.5),0)</f>
        <v>0</v>
      </c>
      <c r="V162" s="86" t="n">
        <f aca="false">IF(COUNTIF(J162,"*")=1,MROUND(MID(J162,FIND("PVC-",J162)+4,FIND("x",J162)-FIND("PVC-",J162)-4),0.5),0)</f>
        <v>0</v>
      </c>
      <c r="W162" s="86" t="n">
        <f aca="false">IF(COUNTIF(K162,"*")=1,MROUND(MID(K162,FIND("PVC-",K162)+4,FIND("x",K162)-FIND("PVC-",K162)-4),0.5),0)</f>
        <v>0</v>
      </c>
      <c r="X162" s="86" t="n">
        <f aca="false">IF(COUNTIF(L162,"*")=1,MROUND(MID(L162,FIND("PVC-",L162)+4,FIND("x",L162)-FIND("PVC-",L162)-4),0.5),0)</f>
        <v>0</v>
      </c>
      <c r="Y162" s="0" t="str">
        <f aca="false">IF(COUNTIF(I162,"*")=1,I162,"")</f>
        <v/>
      </c>
      <c r="Z162" s="0" t="str">
        <f aca="false">IF(COUNTIF(J162,"*")=1,J162,"")</f>
        <v/>
      </c>
      <c r="AA162" s="0" t="str">
        <f aca="false">IF(COUNTIF(K162,"*")=1,K162,"")</f>
        <v/>
      </c>
      <c r="AB162" s="0" t="str">
        <f aca="false">IF(COUNTIF(L162,"*")=1,L162,"")</f>
        <v/>
      </c>
      <c r="AC162" s="0" t="n">
        <f aca="false">COUNTIF(K162:L162,"*")</f>
        <v>0</v>
      </c>
      <c r="AD162" s="0" t="n">
        <f aca="false">COUNTIF(I162:J162,"*")</f>
        <v>0</v>
      </c>
      <c r="AF162" s="16"/>
      <c r="AG162" s="16"/>
      <c r="AH162" s="16"/>
      <c r="AI162" s="16"/>
      <c r="AJ162" s="16"/>
      <c r="AK162" s="16"/>
      <c r="AL162" s="24"/>
      <c r="AM162" s="25"/>
      <c r="AN162" s="25"/>
      <c r="AO162" s="25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</row>
    <row r="163" customFormat="false" ht="13.2" hidden="false" customHeight="false" outlineLevel="0" collapsed="false">
      <c r="A163" s="75" t="str">
        <f aca="false">IF(COUNTIF(C163,"&gt;0"),A162+1," ")</f>
        <v> </v>
      </c>
      <c r="B163" s="76"/>
      <c r="C163" s="77"/>
      <c r="D163" s="77"/>
      <c r="E163" s="77"/>
      <c r="F163" s="78" t="str">
        <f aca="false">IF(IF($C$20="Да",C163-W163-X163,C163)+IF($C$21="Да",1*AC163,0)=0," ",IF($C$20="Да",C163-W163-X163,C163)+IF($C$21="Да",1*AC163,0))</f>
        <v> </v>
      </c>
      <c r="G163" s="78" t="str">
        <f aca="false">IF(IF($C$20="Да",D163-U163-V163,D163)+IF($C$21="Да",1*AD163,0)=0," ",IF($C$20="Да",D163-U163-V163,D163)+IF($C$21="Да",1*AD163,0))</f>
        <v> </v>
      </c>
      <c r="H163" s="79"/>
      <c r="I163" s="80"/>
      <c r="J163" s="81"/>
      <c r="K163" s="82"/>
      <c r="L163" s="83"/>
      <c r="M163" s="84"/>
      <c r="N163" s="84"/>
      <c r="O163" s="84"/>
      <c r="P163" s="84"/>
      <c r="Q163" s="84"/>
      <c r="R163" s="84"/>
      <c r="S163" s="85"/>
      <c r="T163" s="0"/>
      <c r="U163" s="86" t="n">
        <f aca="false">IF(COUNTIF(I163,"*")=1,MROUND(MID(I163,FIND("PVC-",I163)+4,FIND("x",I163)-FIND("PVC-",I163)-4),0.5),0)</f>
        <v>0</v>
      </c>
      <c r="V163" s="86" t="n">
        <f aca="false">IF(COUNTIF(J163,"*")=1,MROUND(MID(J163,FIND("PVC-",J163)+4,FIND("x",J163)-FIND("PVC-",J163)-4),0.5),0)</f>
        <v>0</v>
      </c>
      <c r="W163" s="86" t="n">
        <f aca="false">IF(COUNTIF(K163,"*")=1,MROUND(MID(K163,FIND("PVC-",K163)+4,FIND("x",K163)-FIND("PVC-",K163)-4),0.5),0)</f>
        <v>0</v>
      </c>
      <c r="X163" s="86" t="n">
        <f aca="false">IF(COUNTIF(L163,"*")=1,MROUND(MID(L163,FIND("PVC-",L163)+4,FIND("x",L163)-FIND("PVC-",L163)-4),0.5),0)</f>
        <v>0</v>
      </c>
      <c r="Y163" s="0" t="str">
        <f aca="false">IF(COUNTIF(I163,"*")=1,I163,"")</f>
        <v/>
      </c>
      <c r="Z163" s="0" t="str">
        <f aca="false">IF(COUNTIF(J163,"*")=1,J163,"")</f>
        <v/>
      </c>
      <c r="AA163" s="0" t="str">
        <f aca="false">IF(COUNTIF(K163,"*")=1,K163,"")</f>
        <v/>
      </c>
      <c r="AB163" s="0" t="str">
        <f aca="false">IF(COUNTIF(L163,"*")=1,L163,"")</f>
        <v/>
      </c>
      <c r="AC163" s="0" t="n">
        <f aca="false">COUNTIF(K163:L163,"*")</f>
        <v>0</v>
      </c>
      <c r="AD163" s="0" t="n">
        <f aca="false">COUNTIF(I163:J163,"*")</f>
        <v>0</v>
      </c>
      <c r="AF163" s="16"/>
      <c r="AG163" s="16"/>
      <c r="AH163" s="16"/>
      <c r="AI163" s="16"/>
      <c r="AJ163" s="16"/>
      <c r="AK163" s="16"/>
      <c r="AL163" s="24"/>
      <c r="AM163" s="25"/>
      <c r="AN163" s="25"/>
      <c r="AO163" s="25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</row>
    <row r="164" customFormat="false" ht="13.2" hidden="false" customHeight="false" outlineLevel="0" collapsed="false">
      <c r="A164" s="75" t="str">
        <f aca="false">IF(COUNTIF(C164,"&gt;0"),A163+1," ")</f>
        <v> </v>
      </c>
      <c r="B164" s="76"/>
      <c r="C164" s="77"/>
      <c r="D164" s="77"/>
      <c r="E164" s="77"/>
      <c r="F164" s="78" t="str">
        <f aca="false">IF(IF($C$20="Да",C164-W164-X164,C164)+IF($C$21="Да",1*AC164,0)=0," ",IF($C$20="Да",C164-W164-X164,C164)+IF($C$21="Да",1*AC164,0))</f>
        <v> </v>
      </c>
      <c r="G164" s="78" t="str">
        <f aca="false">IF(IF($C$20="Да",D164-U164-V164,D164)+IF($C$21="Да",1*AD164,0)=0," ",IF($C$20="Да",D164-U164-V164,D164)+IF($C$21="Да",1*AD164,0))</f>
        <v> </v>
      </c>
      <c r="H164" s="79"/>
      <c r="I164" s="80"/>
      <c r="J164" s="81"/>
      <c r="K164" s="82"/>
      <c r="L164" s="83"/>
      <c r="M164" s="84"/>
      <c r="N164" s="84"/>
      <c r="O164" s="84"/>
      <c r="P164" s="84"/>
      <c r="Q164" s="84"/>
      <c r="R164" s="84"/>
      <c r="S164" s="85"/>
      <c r="T164" s="0"/>
      <c r="U164" s="86" t="n">
        <f aca="false">IF(COUNTIF(I164,"*")=1,MROUND(MID(I164,FIND("PVC-",I164)+4,FIND("x",I164)-FIND("PVC-",I164)-4),0.5),0)</f>
        <v>0</v>
      </c>
      <c r="V164" s="86" t="n">
        <f aca="false">IF(COUNTIF(J164,"*")=1,MROUND(MID(J164,FIND("PVC-",J164)+4,FIND("x",J164)-FIND("PVC-",J164)-4),0.5),0)</f>
        <v>0</v>
      </c>
      <c r="W164" s="86" t="n">
        <f aca="false">IF(COUNTIF(K164,"*")=1,MROUND(MID(K164,FIND("PVC-",K164)+4,FIND("x",K164)-FIND("PVC-",K164)-4),0.5),0)</f>
        <v>0</v>
      </c>
      <c r="X164" s="86" t="n">
        <f aca="false">IF(COUNTIF(L164,"*")=1,MROUND(MID(L164,FIND("PVC-",L164)+4,FIND("x",L164)-FIND("PVC-",L164)-4),0.5),0)</f>
        <v>0</v>
      </c>
      <c r="Y164" s="0" t="str">
        <f aca="false">IF(COUNTIF(I164,"*")=1,I164,"")</f>
        <v/>
      </c>
      <c r="Z164" s="0" t="str">
        <f aca="false">IF(COUNTIF(J164,"*")=1,J164,"")</f>
        <v/>
      </c>
      <c r="AA164" s="0" t="str">
        <f aca="false">IF(COUNTIF(K164,"*")=1,K164,"")</f>
        <v/>
      </c>
      <c r="AB164" s="0" t="str">
        <f aca="false">IF(COUNTIF(L164,"*")=1,L164,"")</f>
        <v/>
      </c>
      <c r="AC164" s="0" t="n">
        <f aca="false">COUNTIF(K164:L164,"*")</f>
        <v>0</v>
      </c>
      <c r="AD164" s="0" t="n">
        <f aca="false">COUNTIF(I164:J164,"*")</f>
        <v>0</v>
      </c>
      <c r="AF164" s="16"/>
      <c r="AG164" s="16"/>
      <c r="AH164" s="16"/>
      <c r="AI164" s="16"/>
      <c r="AJ164" s="16"/>
      <c r="AK164" s="16"/>
      <c r="AL164" s="24"/>
      <c r="AM164" s="25"/>
      <c r="AN164" s="25"/>
      <c r="AO164" s="25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</row>
    <row r="165" customFormat="false" ht="13.2" hidden="false" customHeight="false" outlineLevel="0" collapsed="false">
      <c r="A165" s="75" t="str">
        <f aca="false">IF(COUNTIF(C165,"&gt;0"),A164+1," ")</f>
        <v> </v>
      </c>
      <c r="B165" s="76"/>
      <c r="C165" s="77"/>
      <c r="D165" s="77"/>
      <c r="E165" s="77"/>
      <c r="F165" s="78" t="str">
        <f aca="false">IF(IF($C$20="Да",C165-W165-X165,C165)+IF($C$21="Да",1*AC165,0)=0," ",IF($C$20="Да",C165-W165-X165,C165)+IF($C$21="Да",1*AC165,0))</f>
        <v> </v>
      </c>
      <c r="G165" s="78" t="str">
        <f aca="false">IF(IF($C$20="Да",D165-U165-V165,D165)+IF($C$21="Да",1*AD165,0)=0," ",IF($C$20="Да",D165-U165-V165,D165)+IF($C$21="Да",1*AD165,0))</f>
        <v> </v>
      </c>
      <c r="H165" s="79"/>
      <c r="I165" s="80"/>
      <c r="J165" s="81"/>
      <c r="K165" s="82"/>
      <c r="L165" s="83"/>
      <c r="M165" s="84"/>
      <c r="N165" s="84"/>
      <c r="O165" s="84"/>
      <c r="P165" s="84"/>
      <c r="Q165" s="84"/>
      <c r="R165" s="84"/>
      <c r="S165" s="85"/>
      <c r="T165" s="0"/>
      <c r="U165" s="86" t="n">
        <f aca="false">IF(COUNTIF(I165,"*")=1,MROUND(MID(I165,FIND("PVC-",I165)+4,FIND("x",I165)-FIND("PVC-",I165)-4),0.5),0)</f>
        <v>0</v>
      </c>
      <c r="V165" s="86" t="n">
        <f aca="false">IF(COUNTIF(J165,"*")=1,MROUND(MID(J165,FIND("PVC-",J165)+4,FIND("x",J165)-FIND("PVC-",J165)-4),0.5),0)</f>
        <v>0</v>
      </c>
      <c r="W165" s="86" t="n">
        <f aca="false">IF(COUNTIF(K165,"*")=1,MROUND(MID(K165,FIND("PVC-",K165)+4,FIND("x",K165)-FIND("PVC-",K165)-4),0.5),0)</f>
        <v>0</v>
      </c>
      <c r="X165" s="86" t="n">
        <f aca="false">IF(COUNTIF(L165,"*")=1,MROUND(MID(L165,FIND("PVC-",L165)+4,FIND("x",L165)-FIND("PVC-",L165)-4),0.5),0)</f>
        <v>0</v>
      </c>
      <c r="Y165" s="0" t="str">
        <f aca="false">IF(COUNTIF(I165,"*")=1,I165,"")</f>
        <v/>
      </c>
      <c r="Z165" s="0" t="str">
        <f aca="false">IF(COUNTIF(J165,"*")=1,J165,"")</f>
        <v/>
      </c>
      <c r="AA165" s="0" t="str">
        <f aca="false">IF(COUNTIF(K165,"*")=1,K165,"")</f>
        <v/>
      </c>
      <c r="AB165" s="0" t="str">
        <f aca="false">IF(COUNTIF(L165,"*")=1,L165,"")</f>
        <v/>
      </c>
      <c r="AC165" s="0" t="n">
        <f aca="false">COUNTIF(K165:L165,"*")</f>
        <v>0</v>
      </c>
      <c r="AD165" s="0" t="n">
        <f aca="false">COUNTIF(I165:J165,"*")</f>
        <v>0</v>
      </c>
      <c r="AF165" s="16"/>
      <c r="AG165" s="16"/>
      <c r="AH165" s="16"/>
      <c r="AI165" s="16"/>
      <c r="AJ165" s="16"/>
      <c r="AK165" s="16"/>
      <c r="AL165" s="24"/>
      <c r="AM165" s="25"/>
      <c r="AN165" s="25"/>
      <c r="AO165" s="25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</row>
    <row r="166" customFormat="false" ht="13.2" hidden="false" customHeight="false" outlineLevel="0" collapsed="false">
      <c r="A166" s="75" t="str">
        <f aca="false">IF(COUNTIF(C166,"&gt;0"),A165+1," ")</f>
        <v> </v>
      </c>
      <c r="B166" s="76"/>
      <c r="C166" s="77"/>
      <c r="D166" s="77"/>
      <c r="E166" s="77"/>
      <c r="F166" s="78" t="str">
        <f aca="false">IF(IF($C$20="Да",C166-W166-X166,C166)+IF($C$21="Да",1*AC166,0)=0," ",IF($C$20="Да",C166-W166-X166,C166)+IF($C$21="Да",1*AC166,0))</f>
        <v> </v>
      </c>
      <c r="G166" s="78" t="str">
        <f aca="false">IF(IF($C$20="Да",D166-U166-V166,D166)+IF($C$21="Да",1*AD166,0)=0," ",IF($C$20="Да",D166-U166-V166,D166)+IF($C$21="Да",1*AD166,0))</f>
        <v> </v>
      </c>
      <c r="H166" s="79"/>
      <c r="I166" s="80"/>
      <c r="J166" s="81"/>
      <c r="K166" s="82"/>
      <c r="L166" s="83"/>
      <c r="M166" s="84"/>
      <c r="N166" s="84"/>
      <c r="O166" s="84"/>
      <c r="P166" s="84"/>
      <c r="Q166" s="84"/>
      <c r="R166" s="84"/>
      <c r="S166" s="85"/>
      <c r="T166" s="0"/>
      <c r="U166" s="86" t="n">
        <f aca="false">IF(COUNTIF(I166,"*")=1,MROUND(MID(I166,FIND("PVC-",I166)+4,FIND("x",I166)-FIND("PVC-",I166)-4),0.5),0)</f>
        <v>0</v>
      </c>
      <c r="V166" s="86" t="n">
        <f aca="false">IF(COUNTIF(J166,"*")=1,MROUND(MID(J166,FIND("PVC-",J166)+4,FIND("x",J166)-FIND("PVC-",J166)-4),0.5),0)</f>
        <v>0</v>
      </c>
      <c r="W166" s="86" t="n">
        <f aca="false">IF(COUNTIF(K166,"*")=1,MROUND(MID(K166,FIND("PVC-",K166)+4,FIND("x",K166)-FIND("PVC-",K166)-4),0.5),0)</f>
        <v>0</v>
      </c>
      <c r="X166" s="86" t="n">
        <f aca="false">IF(COUNTIF(L166,"*")=1,MROUND(MID(L166,FIND("PVC-",L166)+4,FIND("x",L166)-FIND("PVC-",L166)-4),0.5),0)</f>
        <v>0</v>
      </c>
      <c r="Y166" s="0" t="str">
        <f aca="false">IF(COUNTIF(I166,"*")=1,I166,"")</f>
        <v/>
      </c>
      <c r="Z166" s="0" t="str">
        <f aca="false">IF(COUNTIF(J166,"*")=1,J166,"")</f>
        <v/>
      </c>
      <c r="AA166" s="0" t="str">
        <f aca="false">IF(COUNTIF(K166,"*")=1,K166,"")</f>
        <v/>
      </c>
      <c r="AB166" s="0" t="str">
        <f aca="false">IF(COUNTIF(L166,"*")=1,L166,"")</f>
        <v/>
      </c>
      <c r="AC166" s="0" t="n">
        <f aca="false">COUNTIF(K166:L166,"*")</f>
        <v>0</v>
      </c>
      <c r="AD166" s="0" t="n">
        <f aca="false">COUNTIF(I166:J166,"*")</f>
        <v>0</v>
      </c>
      <c r="AF166" s="16"/>
      <c r="AG166" s="16"/>
      <c r="AH166" s="16"/>
      <c r="AI166" s="16"/>
      <c r="AJ166" s="16"/>
      <c r="AK166" s="16"/>
      <c r="AL166" s="24"/>
      <c r="AM166" s="25"/>
      <c r="AN166" s="25"/>
      <c r="AO166" s="25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</row>
    <row r="167" customFormat="false" ht="13.2" hidden="false" customHeight="false" outlineLevel="0" collapsed="false">
      <c r="A167" s="75" t="str">
        <f aca="false">IF(COUNTIF(C167,"&gt;0"),A166+1," ")</f>
        <v> </v>
      </c>
      <c r="B167" s="76"/>
      <c r="C167" s="77"/>
      <c r="D167" s="77"/>
      <c r="E167" s="77"/>
      <c r="F167" s="78" t="str">
        <f aca="false">IF(IF($C$20="Да",C167-W167-X167,C167)+IF($C$21="Да",1*AC167,0)=0," ",IF($C$20="Да",C167-W167-X167,C167)+IF($C$21="Да",1*AC167,0))</f>
        <v> </v>
      </c>
      <c r="G167" s="78" t="str">
        <f aca="false">IF(IF($C$20="Да",D167-U167-V167,D167)+IF($C$21="Да",1*AD167,0)=0," ",IF($C$20="Да",D167-U167-V167,D167)+IF($C$21="Да",1*AD167,0))</f>
        <v> </v>
      </c>
      <c r="H167" s="79"/>
      <c r="I167" s="80"/>
      <c r="J167" s="81"/>
      <c r="K167" s="82"/>
      <c r="L167" s="83"/>
      <c r="M167" s="84"/>
      <c r="N167" s="84"/>
      <c r="O167" s="84"/>
      <c r="P167" s="84"/>
      <c r="Q167" s="84"/>
      <c r="R167" s="84"/>
      <c r="S167" s="85"/>
      <c r="T167" s="0"/>
      <c r="U167" s="86" t="n">
        <f aca="false">IF(COUNTIF(I167,"*")=1,MROUND(MID(I167,FIND("PVC-",I167)+4,FIND("x",I167)-FIND("PVC-",I167)-4),0.5),0)</f>
        <v>0</v>
      </c>
      <c r="V167" s="86" t="n">
        <f aca="false">IF(COUNTIF(J167,"*")=1,MROUND(MID(J167,FIND("PVC-",J167)+4,FIND("x",J167)-FIND("PVC-",J167)-4),0.5),0)</f>
        <v>0</v>
      </c>
      <c r="W167" s="86" t="n">
        <f aca="false">IF(COUNTIF(K167,"*")=1,MROUND(MID(K167,FIND("PVC-",K167)+4,FIND("x",K167)-FIND("PVC-",K167)-4),0.5),0)</f>
        <v>0</v>
      </c>
      <c r="X167" s="86" t="n">
        <f aca="false">IF(COUNTIF(L167,"*")=1,MROUND(MID(L167,FIND("PVC-",L167)+4,FIND("x",L167)-FIND("PVC-",L167)-4),0.5),0)</f>
        <v>0</v>
      </c>
      <c r="Y167" s="0" t="str">
        <f aca="false">IF(COUNTIF(I167,"*")=1,I167,"")</f>
        <v/>
      </c>
      <c r="Z167" s="0" t="str">
        <f aca="false">IF(COUNTIF(J167,"*")=1,J167,"")</f>
        <v/>
      </c>
      <c r="AA167" s="0" t="str">
        <f aca="false">IF(COUNTIF(K167,"*")=1,K167,"")</f>
        <v/>
      </c>
      <c r="AB167" s="0" t="str">
        <f aca="false">IF(COUNTIF(L167,"*")=1,L167,"")</f>
        <v/>
      </c>
      <c r="AC167" s="0" t="n">
        <f aca="false">COUNTIF(K167:L167,"*")</f>
        <v>0</v>
      </c>
      <c r="AD167" s="0" t="n">
        <f aca="false">COUNTIF(I167:J167,"*")</f>
        <v>0</v>
      </c>
      <c r="AF167" s="16"/>
      <c r="AG167" s="16"/>
      <c r="AH167" s="16"/>
      <c r="AI167" s="16"/>
      <c r="AJ167" s="16"/>
      <c r="AK167" s="16"/>
      <c r="AL167" s="24"/>
      <c r="AM167" s="25"/>
      <c r="AN167" s="25"/>
      <c r="AO167" s="25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</row>
    <row r="168" customFormat="false" ht="13.2" hidden="false" customHeight="false" outlineLevel="0" collapsed="false">
      <c r="A168" s="75" t="str">
        <f aca="false">IF(COUNTIF(C168,"&gt;0"),A167+1," ")</f>
        <v> </v>
      </c>
      <c r="B168" s="76"/>
      <c r="C168" s="77"/>
      <c r="D168" s="77"/>
      <c r="E168" s="77"/>
      <c r="F168" s="78" t="str">
        <f aca="false">IF(IF($C$20="Да",C168-W168-X168,C168)+IF($C$21="Да",1*AC168,0)=0," ",IF($C$20="Да",C168-W168-X168,C168)+IF($C$21="Да",1*AC168,0))</f>
        <v> </v>
      </c>
      <c r="G168" s="78" t="str">
        <f aca="false">IF(IF($C$20="Да",D168-U168-V168,D168)+IF($C$21="Да",1*AD168,0)=0," ",IF($C$20="Да",D168-U168-V168,D168)+IF($C$21="Да",1*AD168,0))</f>
        <v> </v>
      </c>
      <c r="H168" s="79"/>
      <c r="I168" s="80"/>
      <c r="J168" s="81"/>
      <c r="K168" s="82"/>
      <c r="L168" s="83"/>
      <c r="M168" s="84"/>
      <c r="N168" s="84"/>
      <c r="O168" s="84"/>
      <c r="P168" s="84"/>
      <c r="Q168" s="84"/>
      <c r="R168" s="84"/>
      <c r="S168" s="85"/>
      <c r="T168" s="0"/>
      <c r="U168" s="86" t="n">
        <f aca="false">IF(COUNTIF(I168,"*")=1,MROUND(MID(I168,FIND("PVC-",I168)+4,FIND("x",I168)-FIND("PVC-",I168)-4),0.5),0)</f>
        <v>0</v>
      </c>
      <c r="V168" s="86" t="n">
        <f aca="false">IF(COUNTIF(J168,"*")=1,MROUND(MID(J168,FIND("PVC-",J168)+4,FIND("x",J168)-FIND("PVC-",J168)-4),0.5),0)</f>
        <v>0</v>
      </c>
      <c r="W168" s="86" t="n">
        <f aca="false">IF(COUNTIF(K168,"*")=1,MROUND(MID(K168,FIND("PVC-",K168)+4,FIND("x",K168)-FIND("PVC-",K168)-4),0.5),0)</f>
        <v>0</v>
      </c>
      <c r="X168" s="86" t="n">
        <f aca="false">IF(COUNTIF(L168,"*")=1,MROUND(MID(L168,FIND("PVC-",L168)+4,FIND("x",L168)-FIND("PVC-",L168)-4),0.5),0)</f>
        <v>0</v>
      </c>
      <c r="Y168" s="0" t="str">
        <f aca="false">IF(COUNTIF(I168,"*")=1,I168,"")</f>
        <v/>
      </c>
      <c r="Z168" s="0" t="str">
        <f aca="false">IF(COUNTIF(J168,"*")=1,J168,"")</f>
        <v/>
      </c>
      <c r="AA168" s="0" t="str">
        <f aca="false">IF(COUNTIF(K168,"*")=1,K168,"")</f>
        <v/>
      </c>
      <c r="AB168" s="0" t="str">
        <f aca="false">IF(COUNTIF(L168,"*")=1,L168,"")</f>
        <v/>
      </c>
      <c r="AC168" s="0" t="n">
        <f aca="false">COUNTIF(K168:L168,"*")</f>
        <v>0</v>
      </c>
      <c r="AD168" s="0" t="n">
        <f aca="false">COUNTIF(I168:J168,"*")</f>
        <v>0</v>
      </c>
      <c r="AF168" s="16"/>
      <c r="AG168" s="16"/>
      <c r="AH168" s="16"/>
      <c r="AI168" s="16"/>
      <c r="AJ168" s="16"/>
      <c r="AK168" s="16"/>
      <c r="AL168" s="24"/>
      <c r="AM168" s="25"/>
      <c r="AN168" s="25"/>
      <c r="AO168" s="25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</row>
    <row r="169" customFormat="false" ht="13.2" hidden="false" customHeight="false" outlineLevel="0" collapsed="false">
      <c r="A169" s="75" t="str">
        <f aca="false">IF(COUNTIF(C169,"&gt;0"),A168+1," ")</f>
        <v> </v>
      </c>
      <c r="B169" s="76"/>
      <c r="C169" s="77"/>
      <c r="D169" s="77"/>
      <c r="E169" s="77"/>
      <c r="F169" s="78" t="str">
        <f aca="false">IF(IF($C$20="Да",C169-W169-X169,C169)+IF($C$21="Да",1*AC169,0)=0," ",IF($C$20="Да",C169-W169-X169,C169)+IF($C$21="Да",1*AC169,0))</f>
        <v> </v>
      </c>
      <c r="G169" s="78" t="str">
        <f aca="false">IF(IF($C$20="Да",D169-U169-V169,D169)+IF($C$21="Да",1*AD169,0)=0," ",IF($C$20="Да",D169-U169-V169,D169)+IF($C$21="Да",1*AD169,0))</f>
        <v> </v>
      </c>
      <c r="H169" s="79"/>
      <c r="I169" s="80"/>
      <c r="J169" s="81"/>
      <c r="K169" s="82"/>
      <c r="L169" s="83"/>
      <c r="M169" s="84"/>
      <c r="N169" s="84"/>
      <c r="O169" s="84"/>
      <c r="P169" s="84"/>
      <c r="Q169" s="84"/>
      <c r="R169" s="84"/>
      <c r="S169" s="85"/>
      <c r="T169" s="0"/>
      <c r="U169" s="86" t="n">
        <f aca="false">IF(COUNTIF(I169,"*")=1,MROUND(MID(I169,FIND("PVC-",I169)+4,FIND("x",I169)-FIND("PVC-",I169)-4),0.5),0)</f>
        <v>0</v>
      </c>
      <c r="V169" s="86" t="n">
        <f aca="false">IF(COUNTIF(J169,"*")=1,MROUND(MID(J169,FIND("PVC-",J169)+4,FIND("x",J169)-FIND("PVC-",J169)-4),0.5),0)</f>
        <v>0</v>
      </c>
      <c r="W169" s="86" t="n">
        <f aca="false">IF(COUNTIF(K169,"*")=1,MROUND(MID(K169,FIND("PVC-",K169)+4,FIND("x",K169)-FIND("PVC-",K169)-4),0.5),0)</f>
        <v>0</v>
      </c>
      <c r="X169" s="86" t="n">
        <f aca="false">IF(COUNTIF(L169,"*")=1,MROUND(MID(L169,FIND("PVC-",L169)+4,FIND("x",L169)-FIND("PVC-",L169)-4),0.5),0)</f>
        <v>0</v>
      </c>
      <c r="Y169" s="0" t="str">
        <f aca="false">IF(COUNTIF(I169,"*")=1,I169,"")</f>
        <v/>
      </c>
      <c r="Z169" s="0" t="str">
        <f aca="false">IF(COUNTIF(J169,"*")=1,J169,"")</f>
        <v/>
      </c>
      <c r="AA169" s="0" t="str">
        <f aca="false">IF(COUNTIF(K169,"*")=1,K169,"")</f>
        <v/>
      </c>
      <c r="AB169" s="0" t="str">
        <f aca="false">IF(COUNTIF(L169,"*")=1,L169,"")</f>
        <v/>
      </c>
      <c r="AC169" s="0" t="n">
        <f aca="false">COUNTIF(K169:L169,"*")</f>
        <v>0</v>
      </c>
      <c r="AD169" s="0" t="n">
        <f aca="false">COUNTIF(I169:J169,"*")</f>
        <v>0</v>
      </c>
      <c r="AF169" s="16"/>
      <c r="AG169" s="16"/>
      <c r="AH169" s="16"/>
      <c r="AI169" s="16"/>
      <c r="AJ169" s="16"/>
      <c r="AK169" s="16"/>
      <c r="AL169" s="24"/>
      <c r="AM169" s="25"/>
      <c r="AN169" s="25"/>
      <c r="AO169" s="25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</row>
    <row r="170" customFormat="false" ht="13.2" hidden="false" customHeight="false" outlineLevel="0" collapsed="false">
      <c r="A170" s="75" t="str">
        <f aca="false">IF(COUNTIF(C170,"&gt;0"),A169+1," ")</f>
        <v> </v>
      </c>
      <c r="B170" s="76"/>
      <c r="C170" s="77"/>
      <c r="D170" s="77"/>
      <c r="E170" s="77"/>
      <c r="F170" s="78" t="str">
        <f aca="false">IF(IF($C$20="Да",C170-W170-X170,C170)+IF($C$21="Да",1*AC170,0)=0," ",IF($C$20="Да",C170-W170-X170,C170)+IF($C$21="Да",1*AC170,0))</f>
        <v> </v>
      </c>
      <c r="G170" s="78" t="str">
        <f aca="false">IF(IF($C$20="Да",D170-U170-V170,D170)+IF($C$21="Да",1*AD170,0)=0," ",IF($C$20="Да",D170-U170-V170,D170)+IF($C$21="Да",1*AD170,0))</f>
        <v> </v>
      </c>
      <c r="H170" s="79"/>
      <c r="I170" s="80"/>
      <c r="J170" s="81"/>
      <c r="K170" s="82"/>
      <c r="L170" s="83"/>
      <c r="M170" s="84"/>
      <c r="N170" s="84"/>
      <c r="O170" s="84"/>
      <c r="P170" s="84"/>
      <c r="Q170" s="84"/>
      <c r="R170" s="84"/>
      <c r="S170" s="85"/>
      <c r="T170" s="0"/>
      <c r="U170" s="86" t="n">
        <f aca="false">IF(COUNTIF(I170,"*")=1,MROUND(MID(I170,FIND("PVC-",I170)+4,FIND("x",I170)-FIND("PVC-",I170)-4),0.5),0)</f>
        <v>0</v>
      </c>
      <c r="V170" s="86" t="n">
        <f aca="false">IF(COUNTIF(J170,"*")=1,MROUND(MID(J170,FIND("PVC-",J170)+4,FIND("x",J170)-FIND("PVC-",J170)-4),0.5),0)</f>
        <v>0</v>
      </c>
      <c r="W170" s="86" t="n">
        <f aca="false">IF(COUNTIF(K170,"*")=1,MROUND(MID(K170,FIND("PVC-",K170)+4,FIND("x",K170)-FIND("PVC-",K170)-4),0.5),0)</f>
        <v>0</v>
      </c>
      <c r="X170" s="86" t="n">
        <f aca="false">IF(COUNTIF(L170,"*")=1,MROUND(MID(L170,FIND("PVC-",L170)+4,FIND("x",L170)-FIND("PVC-",L170)-4),0.5),0)</f>
        <v>0</v>
      </c>
      <c r="Y170" s="0" t="str">
        <f aca="false">IF(COUNTIF(I170,"*")=1,I170,"")</f>
        <v/>
      </c>
      <c r="Z170" s="0" t="str">
        <f aca="false">IF(COUNTIF(J170,"*")=1,J170,"")</f>
        <v/>
      </c>
      <c r="AA170" s="0" t="str">
        <f aca="false">IF(COUNTIF(K170,"*")=1,K170,"")</f>
        <v/>
      </c>
      <c r="AB170" s="0" t="str">
        <f aca="false">IF(COUNTIF(L170,"*")=1,L170,"")</f>
        <v/>
      </c>
      <c r="AC170" s="0" t="n">
        <f aca="false">COUNTIF(K170:L170,"*")</f>
        <v>0</v>
      </c>
      <c r="AD170" s="0" t="n">
        <f aca="false">COUNTIF(I170:J170,"*")</f>
        <v>0</v>
      </c>
      <c r="AF170" s="16"/>
      <c r="AG170" s="16"/>
      <c r="AH170" s="16"/>
      <c r="AI170" s="16"/>
      <c r="AJ170" s="16"/>
      <c r="AK170" s="16"/>
      <c r="AL170" s="24"/>
      <c r="AM170" s="25"/>
      <c r="AN170" s="25"/>
      <c r="AO170" s="25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</row>
    <row r="171" customFormat="false" ht="13.2" hidden="false" customHeight="false" outlineLevel="0" collapsed="false">
      <c r="A171" s="75" t="str">
        <f aca="false">IF(COUNTIF(C171,"&gt;0"),A170+1," ")</f>
        <v> </v>
      </c>
      <c r="B171" s="76"/>
      <c r="C171" s="77"/>
      <c r="D171" s="77"/>
      <c r="E171" s="77"/>
      <c r="F171" s="78" t="str">
        <f aca="false">IF(IF($C$20="Да",C171-W171-X171,C171)+IF($C$21="Да",1*AC171,0)=0," ",IF($C$20="Да",C171-W171-X171,C171)+IF($C$21="Да",1*AC171,0))</f>
        <v> </v>
      </c>
      <c r="G171" s="78" t="str">
        <f aca="false">IF(IF($C$20="Да",D171-U171-V171,D171)+IF($C$21="Да",1*AD171,0)=0," ",IF($C$20="Да",D171-U171-V171,D171)+IF($C$21="Да",1*AD171,0))</f>
        <v> </v>
      </c>
      <c r="H171" s="79"/>
      <c r="I171" s="80"/>
      <c r="J171" s="81"/>
      <c r="K171" s="82"/>
      <c r="L171" s="83"/>
      <c r="M171" s="84"/>
      <c r="N171" s="84"/>
      <c r="O171" s="84"/>
      <c r="P171" s="84"/>
      <c r="Q171" s="84"/>
      <c r="R171" s="84"/>
      <c r="S171" s="85"/>
      <c r="T171" s="0"/>
      <c r="U171" s="86" t="n">
        <f aca="false">IF(COUNTIF(I171,"*")=1,MROUND(MID(I171,FIND("PVC-",I171)+4,FIND("x",I171)-FIND("PVC-",I171)-4),0.5),0)</f>
        <v>0</v>
      </c>
      <c r="V171" s="86" t="n">
        <f aca="false">IF(COUNTIF(J171,"*")=1,MROUND(MID(J171,FIND("PVC-",J171)+4,FIND("x",J171)-FIND("PVC-",J171)-4),0.5),0)</f>
        <v>0</v>
      </c>
      <c r="W171" s="86" t="n">
        <f aca="false">IF(COUNTIF(K171,"*")=1,MROUND(MID(K171,FIND("PVC-",K171)+4,FIND("x",K171)-FIND("PVC-",K171)-4),0.5),0)</f>
        <v>0</v>
      </c>
      <c r="X171" s="86" t="n">
        <f aca="false">IF(COUNTIF(L171,"*")=1,MROUND(MID(L171,FIND("PVC-",L171)+4,FIND("x",L171)-FIND("PVC-",L171)-4),0.5),0)</f>
        <v>0</v>
      </c>
      <c r="Y171" s="0" t="str">
        <f aca="false">IF(COUNTIF(I171,"*")=1,I171,"")</f>
        <v/>
      </c>
      <c r="Z171" s="0" t="str">
        <f aca="false">IF(COUNTIF(J171,"*")=1,J171,"")</f>
        <v/>
      </c>
      <c r="AA171" s="0" t="str">
        <f aca="false">IF(COUNTIF(K171,"*")=1,K171,"")</f>
        <v/>
      </c>
      <c r="AB171" s="0" t="str">
        <f aca="false">IF(COUNTIF(L171,"*")=1,L171,"")</f>
        <v/>
      </c>
      <c r="AC171" s="0" t="n">
        <f aca="false">COUNTIF(K171:L171,"*")</f>
        <v>0</v>
      </c>
      <c r="AD171" s="0" t="n">
        <f aca="false">COUNTIF(I171:J171,"*")</f>
        <v>0</v>
      </c>
      <c r="AF171" s="16"/>
      <c r="AG171" s="16"/>
      <c r="AH171" s="16"/>
      <c r="AI171" s="16"/>
      <c r="AJ171" s="16"/>
      <c r="AK171" s="16"/>
      <c r="AL171" s="24"/>
      <c r="AM171" s="25"/>
      <c r="AN171" s="25"/>
      <c r="AO171" s="25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</row>
    <row r="172" customFormat="false" ht="13.2" hidden="false" customHeight="false" outlineLevel="0" collapsed="false">
      <c r="A172" s="75" t="str">
        <f aca="false">IF(COUNTIF(C172,"&gt;0"),A171+1," ")</f>
        <v> </v>
      </c>
      <c r="B172" s="76"/>
      <c r="C172" s="77"/>
      <c r="D172" s="77"/>
      <c r="E172" s="77"/>
      <c r="F172" s="78" t="str">
        <f aca="false">IF(IF($C$20="Да",C172-W172-X172,C172)+IF($C$21="Да",1*AC172,0)=0," ",IF($C$20="Да",C172-W172-X172,C172)+IF($C$21="Да",1*AC172,0))</f>
        <v> </v>
      </c>
      <c r="G172" s="78" t="str">
        <f aca="false">IF(IF($C$20="Да",D172-U172-V172,D172)+IF($C$21="Да",1*AD172,0)=0," ",IF($C$20="Да",D172-U172-V172,D172)+IF($C$21="Да",1*AD172,0))</f>
        <v> </v>
      </c>
      <c r="H172" s="79"/>
      <c r="I172" s="80"/>
      <c r="J172" s="81"/>
      <c r="K172" s="82"/>
      <c r="L172" s="83"/>
      <c r="M172" s="84"/>
      <c r="N172" s="84"/>
      <c r="O172" s="84"/>
      <c r="P172" s="84"/>
      <c r="Q172" s="84"/>
      <c r="R172" s="84"/>
      <c r="S172" s="85"/>
      <c r="T172" s="0"/>
      <c r="U172" s="86" t="n">
        <f aca="false">IF(COUNTIF(I172,"*")=1,MROUND(MID(I172,FIND("PVC-",I172)+4,FIND("x",I172)-FIND("PVC-",I172)-4),0.5),0)</f>
        <v>0</v>
      </c>
      <c r="V172" s="86" t="n">
        <f aca="false">IF(COUNTIF(J172,"*")=1,MROUND(MID(J172,FIND("PVC-",J172)+4,FIND("x",J172)-FIND("PVC-",J172)-4),0.5),0)</f>
        <v>0</v>
      </c>
      <c r="W172" s="86" t="n">
        <f aca="false">IF(COUNTIF(K172,"*")=1,MROUND(MID(K172,FIND("PVC-",K172)+4,FIND("x",K172)-FIND("PVC-",K172)-4),0.5),0)</f>
        <v>0</v>
      </c>
      <c r="X172" s="86" t="n">
        <f aca="false">IF(COUNTIF(L172,"*")=1,MROUND(MID(L172,FIND("PVC-",L172)+4,FIND("x",L172)-FIND("PVC-",L172)-4),0.5),0)</f>
        <v>0</v>
      </c>
      <c r="Y172" s="0" t="str">
        <f aca="false">IF(COUNTIF(I172,"*")=1,I172,"")</f>
        <v/>
      </c>
      <c r="Z172" s="0" t="str">
        <f aca="false">IF(COUNTIF(J172,"*")=1,J172,"")</f>
        <v/>
      </c>
      <c r="AA172" s="0" t="str">
        <f aca="false">IF(COUNTIF(K172,"*")=1,K172,"")</f>
        <v/>
      </c>
      <c r="AB172" s="0" t="str">
        <f aca="false">IF(COUNTIF(L172,"*")=1,L172,"")</f>
        <v/>
      </c>
      <c r="AC172" s="0" t="n">
        <f aca="false">COUNTIF(K172:L172,"*")</f>
        <v>0</v>
      </c>
      <c r="AD172" s="0" t="n">
        <f aca="false">COUNTIF(I172:J172,"*")</f>
        <v>0</v>
      </c>
      <c r="AF172" s="16"/>
      <c r="AG172" s="16"/>
      <c r="AH172" s="16"/>
      <c r="AI172" s="16"/>
      <c r="AJ172" s="16"/>
      <c r="AK172" s="16"/>
      <c r="AL172" s="24"/>
      <c r="AM172" s="25"/>
      <c r="AN172" s="25"/>
      <c r="AO172" s="25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</row>
    <row r="173" customFormat="false" ht="13.2" hidden="false" customHeight="false" outlineLevel="0" collapsed="false">
      <c r="A173" s="75" t="str">
        <f aca="false">IF(COUNTIF(C173,"&gt;0"),A172+1," ")</f>
        <v> </v>
      </c>
      <c r="B173" s="76"/>
      <c r="C173" s="77"/>
      <c r="D173" s="77"/>
      <c r="E173" s="77"/>
      <c r="F173" s="78" t="str">
        <f aca="false">IF(IF($C$20="Да",C173-W173-X173,C173)+IF($C$21="Да",1*AC173,0)=0," ",IF($C$20="Да",C173-W173-X173,C173)+IF($C$21="Да",1*AC173,0))</f>
        <v> </v>
      </c>
      <c r="G173" s="78" t="str">
        <f aca="false">IF(IF($C$20="Да",D173-U173-V173,D173)+IF($C$21="Да",1*AD173,0)=0," ",IF($C$20="Да",D173-U173-V173,D173)+IF($C$21="Да",1*AD173,0))</f>
        <v> </v>
      </c>
      <c r="H173" s="79"/>
      <c r="I173" s="80"/>
      <c r="J173" s="81"/>
      <c r="K173" s="82"/>
      <c r="L173" s="83"/>
      <c r="M173" s="84"/>
      <c r="N173" s="84"/>
      <c r="O173" s="84"/>
      <c r="P173" s="84"/>
      <c r="Q173" s="84"/>
      <c r="R173" s="84"/>
      <c r="S173" s="85"/>
      <c r="T173" s="0"/>
      <c r="U173" s="86" t="n">
        <f aca="false">IF(COUNTIF(I173,"*")=1,MROUND(MID(I173,FIND("PVC-",I173)+4,FIND("x",I173)-FIND("PVC-",I173)-4),0.5),0)</f>
        <v>0</v>
      </c>
      <c r="V173" s="86" t="n">
        <f aca="false">IF(COUNTIF(J173,"*")=1,MROUND(MID(J173,FIND("PVC-",J173)+4,FIND("x",J173)-FIND("PVC-",J173)-4),0.5),0)</f>
        <v>0</v>
      </c>
      <c r="W173" s="86" t="n">
        <f aca="false">IF(COUNTIF(K173,"*")=1,MROUND(MID(K173,FIND("PVC-",K173)+4,FIND("x",K173)-FIND("PVC-",K173)-4),0.5),0)</f>
        <v>0</v>
      </c>
      <c r="X173" s="86" t="n">
        <f aca="false">IF(COUNTIF(L173,"*")=1,MROUND(MID(L173,FIND("PVC-",L173)+4,FIND("x",L173)-FIND("PVC-",L173)-4),0.5),0)</f>
        <v>0</v>
      </c>
      <c r="Y173" s="0" t="str">
        <f aca="false">IF(COUNTIF(I173,"*")=1,I173,"")</f>
        <v/>
      </c>
      <c r="Z173" s="0" t="str">
        <f aca="false">IF(COUNTIF(J173,"*")=1,J173,"")</f>
        <v/>
      </c>
      <c r="AA173" s="0" t="str">
        <f aca="false">IF(COUNTIF(K173,"*")=1,K173,"")</f>
        <v/>
      </c>
      <c r="AB173" s="0" t="str">
        <f aca="false">IF(COUNTIF(L173,"*")=1,L173,"")</f>
        <v/>
      </c>
      <c r="AC173" s="0" t="n">
        <f aca="false">COUNTIF(K173:L173,"*")</f>
        <v>0</v>
      </c>
      <c r="AD173" s="0" t="n">
        <f aca="false">COUNTIF(I173:J173,"*")</f>
        <v>0</v>
      </c>
      <c r="AF173" s="16"/>
      <c r="AG173" s="16"/>
      <c r="AH173" s="16"/>
      <c r="AI173" s="16"/>
      <c r="AJ173" s="16"/>
      <c r="AK173" s="16"/>
      <c r="AL173" s="24"/>
      <c r="AM173" s="25"/>
      <c r="AN173" s="25"/>
      <c r="AO173" s="25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</row>
    <row r="174" customFormat="false" ht="13.2" hidden="false" customHeight="false" outlineLevel="0" collapsed="false">
      <c r="A174" s="75" t="str">
        <f aca="false">IF(COUNTIF(C174,"&gt;0"),A173+1," ")</f>
        <v> </v>
      </c>
      <c r="B174" s="76"/>
      <c r="C174" s="77"/>
      <c r="D174" s="77"/>
      <c r="E174" s="77"/>
      <c r="F174" s="78" t="str">
        <f aca="false">IF(IF($C$20="Да",C174-W174-X174,C174)+IF($C$21="Да",1*AC174,0)=0," ",IF($C$20="Да",C174-W174-X174,C174)+IF($C$21="Да",1*AC174,0))</f>
        <v> </v>
      </c>
      <c r="G174" s="78" t="str">
        <f aca="false">IF(IF($C$20="Да",D174-U174-V174,D174)+IF($C$21="Да",1*AD174,0)=0," ",IF($C$20="Да",D174-U174-V174,D174)+IF($C$21="Да",1*AD174,0))</f>
        <v> </v>
      </c>
      <c r="H174" s="79"/>
      <c r="I174" s="80"/>
      <c r="J174" s="81"/>
      <c r="K174" s="82"/>
      <c r="L174" s="83"/>
      <c r="M174" s="84"/>
      <c r="N174" s="84"/>
      <c r="O174" s="84"/>
      <c r="P174" s="84"/>
      <c r="Q174" s="84"/>
      <c r="R174" s="84"/>
      <c r="S174" s="85"/>
      <c r="T174" s="0"/>
      <c r="U174" s="86" t="n">
        <f aca="false">IF(COUNTIF(I174,"*")=1,MROUND(MID(I174,FIND("PVC-",I174)+4,FIND("x",I174)-FIND("PVC-",I174)-4),0.5),0)</f>
        <v>0</v>
      </c>
      <c r="V174" s="86" t="n">
        <f aca="false">IF(COUNTIF(J174,"*")=1,MROUND(MID(J174,FIND("PVC-",J174)+4,FIND("x",J174)-FIND("PVC-",J174)-4),0.5),0)</f>
        <v>0</v>
      </c>
      <c r="W174" s="86" t="n">
        <f aca="false">IF(COUNTIF(K174,"*")=1,MROUND(MID(K174,FIND("PVC-",K174)+4,FIND("x",K174)-FIND("PVC-",K174)-4),0.5),0)</f>
        <v>0</v>
      </c>
      <c r="X174" s="86" t="n">
        <f aca="false">IF(COUNTIF(L174,"*")=1,MROUND(MID(L174,FIND("PVC-",L174)+4,FIND("x",L174)-FIND("PVC-",L174)-4),0.5),0)</f>
        <v>0</v>
      </c>
      <c r="Y174" s="0" t="str">
        <f aca="false">IF(COUNTIF(I174,"*")=1,I174,"")</f>
        <v/>
      </c>
      <c r="Z174" s="0" t="str">
        <f aca="false">IF(COUNTIF(J174,"*")=1,J174,"")</f>
        <v/>
      </c>
      <c r="AA174" s="0" t="str">
        <f aca="false">IF(COUNTIF(K174,"*")=1,K174,"")</f>
        <v/>
      </c>
      <c r="AB174" s="0" t="str">
        <f aca="false">IF(COUNTIF(L174,"*")=1,L174,"")</f>
        <v/>
      </c>
      <c r="AC174" s="0" t="n">
        <f aca="false">COUNTIF(K174:L174,"*")</f>
        <v>0</v>
      </c>
      <c r="AD174" s="0" t="n">
        <f aca="false">COUNTIF(I174:J174,"*")</f>
        <v>0</v>
      </c>
      <c r="AF174" s="16"/>
      <c r="AG174" s="16"/>
      <c r="AH174" s="16"/>
      <c r="AI174" s="16"/>
      <c r="AJ174" s="16"/>
      <c r="AK174" s="16"/>
      <c r="AL174" s="24"/>
      <c r="AM174" s="25"/>
      <c r="AN174" s="25"/>
      <c r="AO174" s="25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</row>
    <row r="175" customFormat="false" ht="13.2" hidden="false" customHeight="false" outlineLevel="0" collapsed="false">
      <c r="A175" s="75" t="str">
        <f aca="false">IF(COUNTIF(C175,"&gt;0"),A174+1," ")</f>
        <v> </v>
      </c>
      <c r="B175" s="76"/>
      <c r="C175" s="77"/>
      <c r="D175" s="77"/>
      <c r="E175" s="77"/>
      <c r="F175" s="78" t="str">
        <f aca="false">IF(IF($C$20="Да",C175-W175-X175,C175)+IF($C$21="Да",1*AC175,0)=0," ",IF($C$20="Да",C175-W175-X175,C175)+IF($C$21="Да",1*AC175,0))</f>
        <v> </v>
      </c>
      <c r="G175" s="78" t="str">
        <f aca="false">IF(IF($C$20="Да",D175-U175-V175,D175)+IF($C$21="Да",1*AD175,0)=0," ",IF($C$20="Да",D175-U175-V175,D175)+IF($C$21="Да",1*AD175,0))</f>
        <v> </v>
      </c>
      <c r="H175" s="79"/>
      <c r="I175" s="80"/>
      <c r="J175" s="81"/>
      <c r="K175" s="82"/>
      <c r="L175" s="83"/>
      <c r="M175" s="84"/>
      <c r="N175" s="84"/>
      <c r="O175" s="84"/>
      <c r="P175" s="84"/>
      <c r="Q175" s="84"/>
      <c r="R175" s="84"/>
      <c r="S175" s="85"/>
      <c r="T175" s="0"/>
      <c r="U175" s="86" t="n">
        <f aca="false">IF(COUNTIF(I175,"*")=1,MROUND(MID(I175,FIND("PVC-",I175)+4,FIND("x",I175)-FIND("PVC-",I175)-4),0.5),0)</f>
        <v>0</v>
      </c>
      <c r="V175" s="86" t="n">
        <f aca="false">IF(COUNTIF(J175,"*")=1,MROUND(MID(J175,FIND("PVC-",J175)+4,FIND("x",J175)-FIND("PVC-",J175)-4),0.5),0)</f>
        <v>0</v>
      </c>
      <c r="W175" s="86" t="n">
        <f aca="false">IF(COUNTIF(K175,"*")=1,MROUND(MID(K175,FIND("PVC-",K175)+4,FIND("x",K175)-FIND("PVC-",K175)-4),0.5),0)</f>
        <v>0</v>
      </c>
      <c r="X175" s="86" t="n">
        <f aca="false">IF(COUNTIF(L175,"*")=1,MROUND(MID(L175,FIND("PVC-",L175)+4,FIND("x",L175)-FIND("PVC-",L175)-4),0.5),0)</f>
        <v>0</v>
      </c>
      <c r="Y175" s="0" t="str">
        <f aca="false">IF(COUNTIF(I175,"*")=1,I175,"")</f>
        <v/>
      </c>
      <c r="Z175" s="0" t="str">
        <f aca="false">IF(COUNTIF(J175,"*")=1,J175,"")</f>
        <v/>
      </c>
      <c r="AA175" s="0" t="str">
        <f aca="false">IF(COUNTIF(K175,"*")=1,K175,"")</f>
        <v/>
      </c>
      <c r="AB175" s="0" t="str">
        <f aca="false">IF(COUNTIF(L175,"*")=1,L175,"")</f>
        <v/>
      </c>
      <c r="AC175" s="0" t="n">
        <f aca="false">COUNTIF(K175:L175,"*")</f>
        <v>0</v>
      </c>
      <c r="AD175" s="0" t="n">
        <f aca="false">COUNTIF(I175:J175,"*")</f>
        <v>0</v>
      </c>
      <c r="AF175" s="16"/>
      <c r="AG175" s="16"/>
      <c r="AH175" s="16"/>
      <c r="AI175" s="16"/>
      <c r="AJ175" s="16"/>
      <c r="AK175" s="16"/>
      <c r="AL175" s="24"/>
      <c r="AM175" s="25"/>
      <c r="AN175" s="25"/>
      <c r="AO175" s="25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</row>
    <row r="176" customFormat="false" ht="13.2" hidden="false" customHeight="false" outlineLevel="0" collapsed="false">
      <c r="A176" s="91" t="str">
        <f aca="false">IF(COUNTIF(C176,"&gt;0"),A175+1," ")</f>
        <v> </v>
      </c>
      <c r="B176" s="92"/>
      <c r="C176" s="93"/>
      <c r="D176" s="93"/>
      <c r="E176" s="93"/>
      <c r="F176" s="94" t="str">
        <f aca="false">IF(IF($C$20="Да",C176-W176-X176,C176)+IF($C$21="Да",1*AC176,0)=0," ",IF($C$20="Да",C176-W176-X176,C176)+IF($C$21="Да",1*AC176,0))</f>
        <v> </v>
      </c>
      <c r="G176" s="94" t="str">
        <f aca="false">IF(IF($C$20="Да",D176-U176-V176,D176)+IF($C$21="Да",1*AD176,0)=0," ",IF($C$20="Да",D176-U176-V176,D176)+IF($C$21="Да",1*AD176,0))</f>
        <v> </v>
      </c>
      <c r="H176" s="95"/>
      <c r="I176" s="96"/>
      <c r="J176" s="97"/>
      <c r="K176" s="98"/>
      <c r="L176" s="99"/>
      <c r="M176" s="100"/>
      <c r="N176" s="100"/>
      <c r="O176" s="100"/>
      <c r="P176" s="100"/>
      <c r="Q176" s="100"/>
      <c r="R176" s="100"/>
      <c r="S176" s="101"/>
      <c r="T176" s="0"/>
      <c r="U176" s="86" t="n">
        <f aca="false">IF(COUNTIF(I176,"*")=1,MROUND(MID(I176,FIND("PVC-",I176)+4,FIND("x",I176)-FIND("PVC-",I176)-4),0.5),0)</f>
        <v>0</v>
      </c>
      <c r="V176" s="86" t="n">
        <f aca="false">IF(COUNTIF(J176,"*")=1,MROUND(MID(J176,FIND("PVC-",J176)+4,FIND("x",J176)-FIND("PVC-",J176)-4),0.5),0)</f>
        <v>0</v>
      </c>
      <c r="W176" s="86" t="n">
        <f aca="false">IF(COUNTIF(K176,"*")=1,MROUND(MID(K176,FIND("PVC-",K176)+4,FIND("x",K176)-FIND("PVC-",K176)-4),0.5),0)</f>
        <v>0</v>
      </c>
      <c r="X176" s="86" t="n">
        <f aca="false">IF(COUNTIF(L176,"*")=1,MROUND(MID(L176,FIND("PVC-",L176)+4,FIND("x",L176)-FIND("PVC-",L176)-4),0.5),0)</f>
        <v>0</v>
      </c>
      <c r="Y176" s="0" t="str">
        <f aca="false">IF(COUNTIF(I176,"*")=1,I176,"")</f>
        <v/>
      </c>
      <c r="Z176" s="0" t="str">
        <f aca="false">IF(COUNTIF(J176,"*")=1,J176,"")</f>
        <v/>
      </c>
      <c r="AA176" s="0" t="str">
        <f aca="false">IF(COUNTIF(K176,"*")=1,K176,"")</f>
        <v/>
      </c>
      <c r="AB176" s="0" t="str">
        <f aca="false">IF(COUNTIF(L176,"*")=1,L176,"")</f>
        <v/>
      </c>
      <c r="AC176" s="0" t="n">
        <f aca="false">COUNTIF(K176:L176,"*")</f>
        <v>0</v>
      </c>
      <c r="AD176" s="0" t="n">
        <f aca="false">COUNTIF(I176:J176,"*")</f>
        <v>0</v>
      </c>
      <c r="AF176" s="16"/>
      <c r="AG176" s="16"/>
      <c r="AH176" s="16"/>
      <c r="AI176" s="16"/>
      <c r="AJ176" s="16"/>
      <c r="AK176" s="16"/>
      <c r="AL176" s="24"/>
      <c r="AM176" s="25"/>
      <c r="AN176" s="25"/>
      <c r="AO176" s="25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</row>
    <row r="177" customFormat="false" ht="13.2" hidden="false" customHeight="false" outlineLevel="0" collapsed="false">
      <c r="A177" s="33"/>
      <c r="B177" s="16"/>
      <c r="C177" s="23"/>
      <c r="D177" s="23"/>
      <c r="E177" s="23"/>
      <c r="F177" s="23"/>
      <c r="G177" s="23"/>
      <c r="H177" s="34"/>
      <c r="I177" s="33"/>
      <c r="J177" s="16"/>
      <c r="K177" s="16"/>
      <c r="L177" s="16"/>
      <c r="M177" s="34"/>
      <c r="N177" s="34"/>
      <c r="O177" s="34"/>
      <c r="P177" s="34"/>
      <c r="Q177" s="34"/>
      <c r="R177" s="34"/>
      <c r="S177" s="16"/>
      <c r="T177" s="102"/>
      <c r="AF177" s="16"/>
      <c r="AG177" s="16"/>
      <c r="AH177" s="16"/>
      <c r="AI177" s="16"/>
      <c r="AJ177" s="16"/>
      <c r="AK177" s="16"/>
      <c r="AL177" s="24"/>
      <c r="AM177" s="25"/>
      <c r="AN177" s="25"/>
      <c r="AO177" s="25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</row>
    <row r="178" customFormat="false" ht="13.2" hidden="false" customHeight="false" outlineLevel="0" collapsed="false">
      <c r="A178" s="33"/>
      <c r="B178" s="16"/>
      <c r="C178" s="23"/>
      <c r="D178" s="23"/>
      <c r="E178" s="23"/>
      <c r="F178" s="23"/>
      <c r="G178" s="23"/>
      <c r="H178" s="34"/>
      <c r="I178" s="33"/>
      <c r="J178" s="16"/>
      <c r="K178" s="16"/>
      <c r="L178" s="16"/>
      <c r="M178" s="34"/>
      <c r="N178" s="34"/>
      <c r="O178" s="34"/>
      <c r="P178" s="34"/>
      <c r="Q178" s="34"/>
      <c r="R178" s="34"/>
      <c r="S178" s="16"/>
      <c r="AF178" s="16"/>
      <c r="AG178" s="16"/>
      <c r="AH178" s="16"/>
      <c r="AI178" s="16"/>
      <c r="AJ178" s="16"/>
      <c r="AK178" s="16"/>
      <c r="AL178" s="24"/>
      <c r="AM178" s="25"/>
      <c r="AN178" s="25"/>
      <c r="AO178" s="25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</row>
    <row r="179" customFormat="false" ht="13.2" hidden="false" customHeight="false" outlineLevel="0" collapsed="false">
      <c r="A179" s="33"/>
      <c r="B179" s="16"/>
      <c r="C179" s="23"/>
      <c r="D179" s="23"/>
      <c r="E179" s="23"/>
      <c r="F179" s="23"/>
      <c r="G179" s="23"/>
      <c r="H179" s="34"/>
      <c r="I179" s="33"/>
      <c r="J179" s="16"/>
      <c r="K179" s="16"/>
      <c r="L179" s="16"/>
      <c r="M179" s="34"/>
      <c r="N179" s="34"/>
      <c r="O179" s="34"/>
      <c r="P179" s="34"/>
      <c r="Q179" s="34"/>
      <c r="R179" s="34"/>
      <c r="S179" s="16"/>
      <c r="AF179" s="16"/>
      <c r="AG179" s="16"/>
      <c r="AH179" s="16"/>
      <c r="AI179" s="16"/>
      <c r="AJ179" s="16"/>
      <c r="AK179" s="16"/>
      <c r="AL179" s="24"/>
      <c r="AM179" s="25"/>
      <c r="AN179" s="25"/>
      <c r="AO179" s="25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</row>
    <row r="180" customFormat="false" ht="13.2" hidden="false" customHeight="false" outlineLevel="0" collapsed="false">
      <c r="A180" s="33"/>
      <c r="B180" s="16"/>
      <c r="C180" s="23"/>
      <c r="D180" s="23"/>
      <c r="E180" s="23"/>
      <c r="F180" s="23"/>
      <c r="G180" s="23"/>
      <c r="H180" s="34"/>
      <c r="I180" s="33"/>
      <c r="J180" s="16"/>
      <c r="K180" s="16"/>
      <c r="L180" s="16"/>
      <c r="M180" s="34"/>
      <c r="N180" s="34"/>
      <c r="O180" s="34"/>
      <c r="P180" s="34"/>
      <c r="Q180" s="34"/>
      <c r="R180" s="34"/>
      <c r="S180" s="16"/>
      <c r="AF180" s="16"/>
      <c r="AG180" s="16"/>
      <c r="AH180" s="16"/>
      <c r="AI180" s="16"/>
      <c r="AJ180" s="16"/>
      <c r="AK180" s="16"/>
      <c r="AL180" s="24"/>
      <c r="AM180" s="25"/>
      <c r="AN180" s="25"/>
      <c r="AO180" s="25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</row>
    <row r="181" customFormat="false" ht="13.2" hidden="false" customHeight="false" outlineLevel="0" collapsed="false">
      <c r="A181" s="33"/>
      <c r="B181" s="16"/>
      <c r="C181" s="23"/>
      <c r="D181" s="23"/>
      <c r="E181" s="23"/>
      <c r="F181" s="23"/>
      <c r="G181" s="23"/>
      <c r="H181" s="34"/>
      <c r="I181" s="33"/>
      <c r="J181" s="16"/>
      <c r="K181" s="16"/>
      <c r="L181" s="16"/>
      <c r="M181" s="34"/>
      <c r="N181" s="34"/>
      <c r="O181" s="34"/>
      <c r="P181" s="34"/>
      <c r="Q181" s="34"/>
      <c r="R181" s="34"/>
      <c r="S181" s="16"/>
      <c r="AF181" s="16"/>
      <c r="AG181" s="16"/>
      <c r="AH181" s="16"/>
      <c r="AI181" s="16"/>
      <c r="AJ181" s="16"/>
      <c r="AK181" s="16"/>
      <c r="AL181" s="24"/>
      <c r="AM181" s="25"/>
      <c r="AN181" s="25"/>
      <c r="AO181" s="25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</row>
    <row r="182" customFormat="false" ht="13.2" hidden="false" customHeight="false" outlineLevel="0" collapsed="false">
      <c r="A182" s="33"/>
      <c r="B182" s="16"/>
      <c r="C182" s="23"/>
      <c r="D182" s="23"/>
      <c r="E182" s="23"/>
      <c r="F182" s="23"/>
      <c r="G182" s="23"/>
      <c r="H182" s="34"/>
      <c r="I182" s="33"/>
      <c r="J182" s="16"/>
      <c r="K182" s="16"/>
      <c r="L182" s="16"/>
      <c r="M182" s="34"/>
      <c r="N182" s="34"/>
      <c r="O182" s="34"/>
      <c r="P182" s="34"/>
      <c r="Q182" s="34"/>
      <c r="R182" s="34"/>
      <c r="S182" s="16"/>
      <c r="AF182" s="16"/>
      <c r="AG182" s="16"/>
      <c r="AH182" s="16"/>
      <c r="AI182" s="16"/>
      <c r="AJ182" s="16"/>
      <c r="AK182" s="16"/>
      <c r="AL182" s="24"/>
      <c r="AM182" s="25"/>
      <c r="AN182" s="25"/>
      <c r="AO182" s="25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</row>
    <row r="183" customFormat="false" ht="13.2" hidden="false" customHeight="false" outlineLevel="0" collapsed="false">
      <c r="A183" s="33"/>
      <c r="B183" s="16"/>
      <c r="C183" s="23"/>
      <c r="D183" s="23"/>
      <c r="E183" s="23"/>
      <c r="F183" s="23"/>
      <c r="G183" s="23"/>
      <c r="H183" s="34"/>
      <c r="I183" s="33"/>
      <c r="J183" s="16"/>
      <c r="K183" s="16"/>
      <c r="L183" s="16"/>
      <c r="M183" s="34"/>
      <c r="N183" s="34"/>
      <c r="O183" s="34"/>
      <c r="P183" s="34"/>
      <c r="Q183" s="34"/>
      <c r="R183" s="34"/>
      <c r="S183" s="16"/>
      <c r="AF183" s="16"/>
      <c r="AG183" s="16"/>
      <c r="AH183" s="16"/>
      <c r="AI183" s="16"/>
      <c r="AJ183" s="16"/>
      <c r="AK183" s="16"/>
      <c r="AL183" s="24"/>
      <c r="AM183" s="25"/>
      <c r="AN183" s="25"/>
      <c r="AO183" s="25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</row>
    <row r="184" customFormat="false" ht="13.2" hidden="false" customHeight="false" outlineLevel="0" collapsed="false">
      <c r="A184" s="33"/>
      <c r="B184" s="16"/>
      <c r="C184" s="23"/>
      <c r="D184" s="23"/>
      <c r="E184" s="23"/>
      <c r="F184" s="23"/>
      <c r="G184" s="23"/>
      <c r="H184" s="34"/>
      <c r="I184" s="33"/>
      <c r="J184" s="16"/>
      <c r="K184" s="16"/>
      <c r="L184" s="16"/>
      <c r="M184" s="34"/>
      <c r="N184" s="34"/>
      <c r="O184" s="34"/>
      <c r="P184" s="34"/>
      <c r="Q184" s="34"/>
      <c r="R184" s="34"/>
      <c r="S184" s="16"/>
      <c r="AF184" s="16"/>
      <c r="AG184" s="16"/>
      <c r="AH184" s="16"/>
      <c r="AI184" s="16"/>
      <c r="AJ184" s="16"/>
      <c r="AK184" s="16"/>
      <c r="AL184" s="24"/>
      <c r="AM184" s="25"/>
      <c r="AN184" s="25"/>
      <c r="AO184" s="25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</row>
    <row r="185" customFormat="false" ht="13.2" hidden="false" customHeight="false" outlineLevel="0" collapsed="false">
      <c r="A185" s="33"/>
      <c r="B185" s="16"/>
      <c r="C185" s="23"/>
      <c r="D185" s="23"/>
      <c r="E185" s="23"/>
      <c r="F185" s="23"/>
      <c r="G185" s="23"/>
      <c r="H185" s="34"/>
      <c r="I185" s="33"/>
      <c r="J185" s="16"/>
      <c r="K185" s="16"/>
      <c r="L185" s="16"/>
      <c r="M185" s="34"/>
      <c r="N185" s="34"/>
      <c r="O185" s="34"/>
      <c r="P185" s="34"/>
      <c r="Q185" s="34"/>
      <c r="R185" s="34"/>
      <c r="S185" s="16"/>
      <c r="AF185" s="16"/>
      <c r="AG185" s="16"/>
      <c r="AH185" s="16"/>
      <c r="AI185" s="16"/>
      <c r="AJ185" s="16"/>
      <c r="AK185" s="16"/>
      <c r="AL185" s="24"/>
      <c r="AM185" s="25"/>
      <c r="AN185" s="25"/>
      <c r="AO185" s="25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</row>
    <row r="186" customFormat="false" ht="13.2" hidden="false" customHeight="false" outlineLevel="0" collapsed="false">
      <c r="A186" s="33"/>
      <c r="B186" s="16"/>
      <c r="C186" s="23"/>
      <c r="D186" s="23"/>
      <c r="E186" s="23"/>
      <c r="F186" s="23"/>
      <c r="G186" s="23"/>
      <c r="H186" s="34"/>
      <c r="I186" s="33"/>
      <c r="J186" s="16"/>
      <c r="K186" s="16"/>
      <c r="L186" s="16"/>
      <c r="M186" s="34"/>
      <c r="N186" s="34"/>
      <c r="O186" s="34"/>
      <c r="P186" s="34"/>
      <c r="Q186" s="34"/>
      <c r="R186" s="34"/>
      <c r="S186" s="16"/>
      <c r="AF186" s="16"/>
      <c r="AG186" s="16"/>
      <c r="AH186" s="16"/>
      <c r="AI186" s="16"/>
      <c r="AJ186" s="16"/>
      <c r="AK186" s="16"/>
      <c r="AL186" s="24"/>
      <c r="AM186" s="25"/>
      <c r="AN186" s="25"/>
      <c r="AO186" s="25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</row>
    <row r="187" customFormat="false" ht="13.2" hidden="false" customHeight="false" outlineLevel="0" collapsed="false">
      <c r="A187" s="33"/>
      <c r="B187" s="16"/>
      <c r="C187" s="23"/>
      <c r="D187" s="23"/>
      <c r="E187" s="23"/>
      <c r="F187" s="23"/>
      <c r="G187" s="23"/>
      <c r="H187" s="34"/>
      <c r="I187" s="33"/>
      <c r="J187" s="16"/>
      <c r="K187" s="16"/>
      <c r="L187" s="16"/>
      <c r="M187" s="34"/>
      <c r="N187" s="34"/>
      <c r="O187" s="34"/>
      <c r="P187" s="34"/>
      <c r="Q187" s="34"/>
      <c r="R187" s="34"/>
      <c r="S187" s="16"/>
      <c r="AF187" s="16"/>
      <c r="AG187" s="16"/>
      <c r="AH187" s="16"/>
      <c r="AI187" s="16"/>
      <c r="AJ187" s="16"/>
      <c r="AK187" s="16"/>
      <c r="AL187" s="24"/>
      <c r="AM187" s="25"/>
      <c r="AN187" s="25"/>
      <c r="AO187" s="25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</row>
    <row r="188" customFormat="false" ht="13.2" hidden="false" customHeight="false" outlineLevel="0" collapsed="false">
      <c r="A188" s="33"/>
      <c r="B188" s="16"/>
      <c r="C188" s="23"/>
      <c r="D188" s="23"/>
      <c r="E188" s="23"/>
      <c r="F188" s="23"/>
      <c r="G188" s="23"/>
      <c r="H188" s="34"/>
      <c r="I188" s="33"/>
      <c r="J188" s="16"/>
      <c r="K188" s="16"/>
      <c r="L188" s="16"/>
      <c r="M188" s="34"/>
      <c r="N188" s="34"/>
      <c r="O188" s="34"/>
      <c r="P188" s="34"/>
      <c r="Q188" s="34"/>
      <c r="R188" s="34"/>
      <c r="S188" s="16"/>
      <c r="AF188" s="16"/>
      <c r="AG188" s="16"/>
      <c r="AH188" s="16"/>
      <c r="AI188" s="16"/>
      <c r="AJ188" s="16"/>
      <c r="AK188" s="16"/>
      <c r="AL188" s="24"/>
      <c r="AM188" s="25"/>
      <c r="AN188" s="25"/>
      <c r="AO188" s="25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</row>
    <row r="189" customFormat="false" ht="13.2" hidden="false" customHeight="false" outlineLevel="0" collapsed="false">
      <c r="A189" s="33"/>
      <c r="B189" s="16"/>
      <c r="C189" s="23"/>
      <c r="D189" s="23"/>
      <c r="E189" s="23"/>
      <c r="F189" s="23"/>
      <c r="G189" s="23"/>
      <c r="H189" s="34"/>
      <c r="I189" s="33"/>
      <c r="J189" s="16"/>
      <c r="K189" s="16"/>
      <c r="L189" s="16"/>
      <c r="M189" s="34"/>
      <c r="N189" s="34"/>
      <c r="O189" s="34"/>
      <c r="P189" s="34"/>
      <c r="Q189" s="34"/>
      <c r="R189" s="34"/>
      <c r="S189" s="16"/>
      <c r="AF189" s="16"/>
      <c r="AG189" s="16"/>
      <c r="AH189" s="16"/>
      <c r="AI189" s="16"/>
      <c r="AJ189" s="16"/>
      <c r="AK189" s="16"/>
      <c r="AL189" s="24"/>
      <c r="AM189" s="25"/>
      <c r="AN189" s="25"/>
      <c r="AO189" s="25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</row>
    <row r="190" customFormat="false" ht="13.2" hidden="false" customHeight="false" outlineLevel="0" collapsed="false">
      <c r="A190" s="33"/>
      <c r="B190" s="16"/>
      <c r="C190" s="23"/>
      <c r="D190" s="23"/>
      <c r="E190" s="23"/>
      <c r="F190" s="23"/>
      <c r="G190" s="23"/>
      <c r="H190" s="34"/>
      <c r="I190" s="33"/>
      <c r="J190" s="16"/>
      <c r="K190" s="16"/>
      <c r="L190" s="16"/>
      <c r="M190" s="34"/>
      <c r="N190" s="34"/>
      <c r="O190" s="34"/>
      <c r="P190" s="34"/>
      <c r="Q190" s="34"/>
      <c r="R190" s="34"/>
      <c r="S190" s="16"/>
      <c r="AF190" s="16"/>
      <c r="AG190" s="16"/>
      <c r="AH190" s="16"/>
      <c r="AI190" s="16"/>
      <c r="AJ190" s="16"/>
      <c r="AK190" s="16"/>
      <c r="AL190" s="24"/>
      <c r="AM190" s="25"/>
      <c r="AN190" s="25"/>
      <c r="AO190" s="25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</row>
    <row r="191" customFormat="false" ht="13.2" hidden="false" customHeight="false" outlineLevel="0" collapsed="false">
      <c r="A191" s="33"/>
      <c r="B191" s="16"/>
      <c r="C191" s="23"/>
      <c r="D191" s="23"/>
      <c r="E191" s="23"/>
      <c r="F191" s="23"/>
      <c r="G191" s="23"/>
      <c r="H191" s="34"/>
      <c r="I191" s="33"/>
      <c r="J191" s="16"/>
      <c r="K191" s="16"/>
      <c r="L191" s="16"/>
      <c r="M191" s="34"/>
      <c r="N191" s="34"/>
      <c r="O191" s="34"/>
      <c r="P191" s="34"/>
      <c r="Q191" s="34"/>
      <c r="R191" s="34"/>
      <c r="S191" s="16"/>
      <c r="AF191" s="16"/>
      <c r="AG191" s="16"/>
      <c r="AH191" s="16"/>
      <c r="AI191" s="16"/>
      <c r="AJ191" s="16"/>
      <c r="AK191" s="16"/>
      <c r="AL191" s="24"/>
      <c r="AM191" s="25"/>
      <c r="AN191" s="25"/>
      <c r="AO191" s="25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</row>
    <row r="192" customFormat="false" ht="13.2" hidden="false" customHeight="false" outlineLevel="0" collapsed="false">
      <c r="A192" s="33"/>
      <c r="B192" s="16"/>
      <c r="C192" s="23"/>
      <c r="D192" s="23"/>
      <c r="E192" s="23"/>
      <c r="F192" s="23"/>
      <c r="G192" s="23"/>
      <c r="H192" s="34"/>
      <c r="I192" s="33"/>
      <c r="J192" s="16"/>
      <c r="K192" s="16"/>
      <c r="L192" s="16"/>
      <c r="M192" s="34"/>
      <c r="N192" s="34"/>
      <c r="O192" s="34"/>
      <c r="P192" s="34"/>
      <c r="Q192" s="34"/>
      <c r="R192" s="34"/>
      <c r="S192" s="16"/>
      <c r="AF192" s="16"/>
      <c r="AG192" s="16"/>
      <c r="AH192" s="16"/>
      <c r="AI192" s="16"/>
      <c r="AJ192" s="16"/>
      <c r="AK192" s="16"/>
      <c r="AL192" s="24"/>
      <c r="AM192" s="25"/>
      <c r="AN192" s="25"/>
      <c r="AO192" s="25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</row>
    <row r="193" customFormat="false" ht="13.2" hidden="false" customHeight="false" outlineLevel="0" collapsed="false">
      <c r="A193" s="33"/>
      <c r="B193" s="16"/>
      <c r="C193" s="23"/>
      <c r="D193" s="23"/>
      <c r="E193" s="23"/>
      <c r="F193" s="23"/>
      <c r="G193" s="23"/>
      <c r="H193" s="34"/>
      <c r="I193" s="33"/>
      <c r="J193" s="16"/>
      <c r="K193" s="16"/>
      <c r="L193" s="16"/>
      <c r="M193" s="34"/>
      <c r="N193" s="34"/>
      <c r="O193" s="34"/>
      <c r="P193" s="34"/>
      <c r="Q193" s="34"/>
      <c r="R193" s="34"/>
      <c r="S193" s="16"/>
      <c r="AF193" s="16"/>
      <c r="AG193" s="16"/>
      <c r="AH193" s="16"/>
      <c r="AI193" s="16"/>
      <c r="AJ193" s="16"/>
      <c r="AK193" s="16"/>
      <c r="AL193" s="24"/>
      <c r="AM193" s="25"/>
      <c r="AN193" s="25"/>
      <c r="AO193" s="25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</row>
    <row r="194" customFormat="false" ht="13.2" hidden="false" customHeight="false" outlineLevel="0" collapsed="false">
      <c r="A194" s="33"/>
      <c r="B194" s="16"/>
      <c r="C194" s="23"/>
      <c r="D194" s="23"/>
      <c r="E194" s="23"/>
      <c r="F194" s="23"/>
      <c r="G194" s="23"/>
      <c r="H194" s="34"/>
      <c r="I194" s="33"/>
      <c r="J194" s="16"/>
      <c r="K194" s="16"/>
      <c r="L194" s="16"/>
      <c r="M194" s="34"/>
      <c r="N194" s="34"/>
      <c r="O194" s="34"/>
      <c r="P194" s="34"/>
      <c r="Q194" s="34"/>
      <c r="R194" s="34"/>
      <c r="S194" s="16"/>
      <c r="AF194" s="16"/>
      <c r="AG194" s="16"/>
      <c r="AH194" s="16"/>
      <c r="AI194" s="16"/>
      <c r="AJ194" s="16"/>
      <c r="AK194" s="16"/>
      <c r="AL194" s="24"/>
      <c r="AM194" s="25"/>
      <c r="AN194" s="25"/>
      <c r="AO194" s="25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</row>
    <row r="195" customFormat="false" ht="13.2" hidden="false" customHeight="false" outlineLevel="0" collapsed="false">
      <c r="A195" s="33"/>
      <c r="B195" s="16"/>
      <c r="C195" s="23"/>
      <c r="D195" s="23"/>
      <c r="E195" s="23"/>
      <c r="F195" s="23"/>
      <c r="G195" s="23"/>
      <c r="H195" s="34"/>
      <c r="I195" s="33"/>
      <c r="J195" s="16"/>
      <c r="K195" s="16"/>
      <c r="L195" s="16"/>
      <c r="M195" s="34"/>
      <c r="N195" s="34"/>
      <c r="O195" s="34"/>
      <c r="P195" s="34"/>
      <c r="Q195" s="34"/>
      <c r="R195" s="34"/>
      <c r="S195" s="16"/>
      <c r="AF195" s="16"/>
      <c r="AG195" s="16"/>
      <c r="AH195" s="16"/>
      <c r="AI195" s="16"/>
      <c r="AJ195" s="16"/>
      <c r="AK195" s="16"/>
      <c r="AL195" s="24"/>
      <c r="AM195" s="25"/>
      <c r="AN195" s="25"/>
      <c r="AO195" s="25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</row>
    <row r="196" customFormat="false" ht="13.2" hidden="false" customHeight="false" outlineLevel="0" collapsed="false">
      <c r="A196" s="33"/>
      <c r="B196" s="16"/>
      <c r="C196" s="23"/>
      <c r="D196" s="23"/>
      <c r="E196" s="23"/>
      <c r="F196" s="23"/>
      <c r="G196" s="23"/>
      <c r="H196" s="34"/>
      <c r="I196" s="33"/>
      <c r="J196" s="16"/>
      <c r="K196" s="16"/>
      <c r="L196" s="16"/>
      <c r="M196" s="34"/>
      <c r="N196" s="34"/>
      <c r="O196" s="34"/>
      <c r="P196" s="34"/>
      <c r="Q196" s="34"/>
      <c r="R196" s="34"/>
      <c r="S196" s="16"/>
      <c r="AF196" s="16"/>
      <c r="AG196" s="16"/>
      <c r="AH196" s="16"/>
      <c r="AI196" s="16"/>
      <c r="AJ196" s="16"/>
      <c r="AK196" s="16"/>
      <c r="AL196" s="24"/>
      <c r="AM196" s="25"/>
      <c r="AN196" s="25"/>
      <c r="AO196" s="25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</row>
    <row r="197" customFormat="false" ht="13.2" hidden="false" customHeight="false" outlineLevel="0" collapsed="false">
      <c r="A197" s="33"/>
      <c r="B197" s="16"/>
      <c r="C197" s="23"/>
      <c r="D197" s="23"/>
      <c r="E197" s="23"/>
      <c r="F197" s="23"/>
      <c r="G197" s="23"/>
      <c r="H197" s="34"/>
      <c r="I197" s="33"/>
      <c r="J197" s="16"/>
      <c r="K197" s="16"/>
      <c r="L197" s="16"/>
      <c r="M197" s="34"/>
      <c r="N197" s="34"/>
      <c r="O197" s="34"/>
      <c r="P197" s="34"/>
      <c r="Q197" s="34"/>
      <c r="R197" s="34"/>
      <c r="S197" s="16"/>
      <c r="AF197" s="16"/>
      <c r="AG197" s="16"/>
      <c r="AH197" s="16"/>
      <c r="AI197" s="16"/>
      <c r="AJ197" s="16"/>
      <c r="AK197" s="16"/>
      <c r="AL197" s="24"/>
      <c r="AM197" s="25"/>
      <c r="AN197" s="25"/>
      <c r="AO197" s="25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</row>
    <row r="198" customFormat="false" ht="13.2" hidden="false" customHeight="false" outlineLevel="0" collapsed="false">
      <c r="A198" s="33"/>
      <c r="B198" s="16"/>
      <c r="C198" s="23"/>
      <c r="D198" s="23"/>
      <c r="E198" s="23"/>
      <c r="F198" s="23"/>
      <c r="G198" s="23"/>
      <c r="H198" s="34"/>
      <c r="I198" s="33"/>
      <c r="J198" s="16"/>
      <c r="K198" s="16"/>
      <c r="L198" s="16"/>
      <c r="M198" s="34"/>
      <c r="N198" s="34"/>
      <c r="O198" s="34"/>
      <c r="P198" s="34"/>
      <c r="Q198" s="34"/>
      <c r="R198" s="34"/>
      <c r="S198" s="16"/>
      <c r="AF198" s="16"/>
      <c r="AG198" s="16"/>
      <c r="AH198" s="16"/>
      <c r="AI198" s="16"/>
      <c r="AJ198" s="16"/>
      <c r="AK198" s="16"/>
      <c r="AL198" s="24"/>
      <c r="AM198" s="25"/>
      <c r="AN198" s="25"/>
      <c r="AO198" s="25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</row>
    <row r="199" customFormat="false" ht="13.2" hidden="false" customHeight="false" outlineLevel="0" collapsed="false">
      <c r="A199" s="33"/>
      <c r="B199" s="16"/>
      <c r="C199" s="23"/>
      <c r="D199" s="23"/>
      <c r="E199" s="23"/>
      <c r="F199" s="23"/>
      <c r="G199" s="23"/>
      <c r="H199" s="34"/>
      <c r="I199" s="33"/>
      <c r="J199" s="16"/>
      <c r="K199" s="16"/>
      <c r="L199" s="16"/>
      <c r="M199" s="34"/>
      <c r="N199" s="34"/>
      <c r="O199" s="34"/>
      <c r="P199" s="34"/>
      <c r="Q199" s="34"/>
      <c r="R199" s="34"/>
      <c r="S199" s="16"/>
      <c r="AF199" s="16"/>
      <c r="AG199" s="16"/>
      <c r="AH199" s="16"/>
      <c r="AI199" s="16"/>
      <c r="AJ199" s="16"/>
      <c r="AK199" s="16"/>
      <c r="AL199" s="24"/>
      <c r="AM199" s="25"/>
      <c r="AN199" s="25"/>
      <c r="AO199" s="25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</row>
    <row r="200" customFormat="false" ht="13.2" hidden="false" customHeight="false" outlineLevel="0" collapsed="false">
      <c r="A200" s="33"/>
      <c r="B200" s="16"/>
      <c r="C200" s="23"/>
      <c r="D200" s="23"/>
      <c r="E200" s="23"/>
      <c r="F200" s="23"/>
      <c r="G200" s="23"/>
      <c r="H200" s="34"/>
      <c r="I200" s="33"/>
      <c r="J200" s="16"/>
      <c r="K200" s="16"/>
      <c r="L200" s="16"/>
      <c r="M200" s="34"/>
      <c r="N200" s="34"/>
      <c r="O200" s="34"/>
      <c r="P200" s="34"/>
      <c r="Q200" s="34"/>
      <c r="R200" s="34"/>
      <c r="S200" s="16"/>
      <c r="AF200" s="16"/>
      <c r="AG200" s="16"/>
      <c r="AH200" s="16"/>
      <c r="AI200" s="16"/>
      <c r="AJ200" s="16"/>
      <c r="AK200" s="16"/>
      <c r="AL200" s="24"/>
      <c r="AM200" s="25"/>
      <c r="AN200" s="25"/>
      <c r="AO200" s="25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</row>
    <row r="201" customFormat="false" ht="13.2" hidden="false" customHeight="false" outlineLevel="0" collapsed="false">
      <c r="A201" s="33"/>
      <c r="B201" s="16"/>
      <c r="C201" s="23"/>
      <c r="D201" s="23"/>
      <c r="E201" s="23"/>
      <c r="F201" s="23"/>
      <c r="G201" s="23"/>
      <c r="H201" s="34"/>
      <c r="I201" s="33"/>
      <c r="J201" s="16"/>
      <c r="K201" s="16"/>
      <c r="L201" s="16"/>
      <c r="M201" s="34"/>
      <c r="N201" s="34"/>
      <c r="O201" s="34"/>
      <c r="P201" s="34"/>
      <c r="Q201" s="34"/>
      <c r="R201" s="34"/>
      <c r="S201" s="16"/>
      <c r="AF201" s="16"/>
      <c r="AG201" s="16"/>
      <c r="AH201" s="16"/>
      <c r="AI201" s="16"/>
      <c r="AJ201" s="16"/>
      <c r="AK201" s="16"/>
      <c r="AL201" s="24"/>
      <c r="AM201" s="25"/>
      <c r="AN201" s="25"/>
      <c r="AO201" s="25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</row>
    <row r="202" customFormat="false" ht="13.2" hidden="false" customHeight="false" outlineLevel="0" collapsed="false">
      <c r="A202" s="33"/>
      <c r="B202" s="16"/>
      <c r="C202" s="23"/>
      <c r="D202" s="23"/>
      <c r="E202" s="23"/>
      <c r="F202" s="23"/>
      <c r="G202" s="23"/>
      <c r="H202" s="34"/>
      <c r="I202" s="33"/>
      <c r="J202" s="16"/>
      <c r="K202" s="16"/>
      <c r="L202" s="16"/>
      <c r="M202" s="34"/>
      <c r="N202" s="34"/>
      <c r="O202" s="34"/>
      <c r="P202" s="34"/>
      <c r="Q202" s="34"/>
      <c r="R202" s="34"/>
      <c r="S202" s="16"/>
      <c r="AF202" s="16"/>
      <c r="AG202" s="16"/>
      <c r="AH202" s="16"/>
      <c r="AI202" s="16"/>
      <c r="AJ202" s="16"/>
      <c r="AK202" s="16"/>
      <c r="AL202" s="24"/>
      <c r="AM202" s="25"/>
      <c r="AN202" s="25"/>
      <c r="AO202" s="25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</row>
    <row r="203" customFormat="false" ht="13.2" hidden="false" customHeight="false" outlineLevel="0" collapsed="false">
      <c r="A203" s="33"/>
      <c r="B203" s="16"/>
      <c r="C203" s="23"/>
      <c r="D203" s="23"/>
      <c r="E203" s="23"/>
      <c r="F203" s="23"/>
      <c r="G203" s="23"/>
      <c r="H203" s="34"/>
      <c r="I203" s="33"/>
      <c r="J203" s="16"/>
      <c r="K203" s="16"/>
      <c r="L203" s="16"/>
      <c r="M203" s="34"/>
      <c r="N203" s="34"/>
      <c r="O203" s="34"/>
      <c r="P203" s="34"/>
      <c r="Q203" s="34"/>
      <c r="R203" s="34"/>
      <c r="S203" s="16"/>
      <c r="AF203" s="16"/>
      <c r="AG203" s="16"/>
      <c r="AH203" s="16"/>
      <c r="AI203" s="16"/>
      <c r="AJ203" s="16"/>
      <c r="AK203" s="16"/>
      <c r="AL203" s="24"/>
      <c r="AM203" s="25"/>
      <c r="AN203" s="25"/>
      <c r="AO203" s="25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</row>
    <row r="204" customFormat="false" ht="13.2" hidden="false" customHeight="false" outlineLevel="0" collapsed="false">
      <c r="A204" s="33"/>
      <c r="B204" s="16"/>
      <c r="C204" s="23"/>
      <c r="D204" s="23"/>
      <c r="E204" s="23"/>
      <c r="F204" s="23"/>
      <c r="G204" s="23"/>
      <c r="H204" s="34"/>
      <c r="I204" s="33"/>
      <c r="J204" s="16"/>
      <c r="K204" s="16"/>
      <c r="L204" s="16"/>
      <c r="M204" s="34"/>
      <c r="N204" s="34"/>
      <c r="O204" s="34"/>
      <c r="P204" s="34"/>
      <c r="Q204" s="34"/>
      <c r="R204" s="34"/>
      <c r="S204" s="16"/>
      <c r="AF204" s="16"/>
      <c r="AG204" s="16"/>
      <c r="AH204" s="16"/>
      <c r="AI204" s="16"/>
      <c r="AJ204" s="16"/>
      <c r="AK204" s="16"/>
      <c r="AL204" s="24"/>
      <c r="AM204" s="25"/>
      <c r="AN204" s="25"/>
      <c r="AO204" s="25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</row>
    <row r="205" customFormat="false" ht="13.2" hidden="false" customHeight="false" outlineLevel="0" collapsed="false">
      <c r="A205" s="33"/>
      <c r="B205" s="16"/>
      <c r="C205" s="23"/>
      <c r="D205" s="23"/>
      <c r="E205" s="23"/>
      <c r="F205" s="23"/>
      <c r="G205" s="23"/>
      <c r="H205" s="34"/>
      <c r="I205" s="33"/>
      <c r="J205" s="16"/>
      <c r="K205" s="16"/>
      <c r="L205" s="16"/>
      <c r="M205" s="34"/>
      <c r="N205" s="34"/>
      <c r="O205" s="34"/>
      <c r="P205" s="34"/>
      <c r="Q205" s="34"/>
      <c r="R205" s="34"/>
      <c r="S205" s="16"/>
      <c r="AF205" s="16"/>
      <c r="AG205" s="16"/>
      <c r="AH205" s="16"/>
      <c r="AI205" s="16"/>
      <c r="AJ205" s="16"/>
      <c r="AK205" s="16"/>
      <c r="AL205" s="24"/>
      <c r="AM205" s="25"/>
      <c r="AN205" s="25"/>
      <c r="AO205" s="25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</row>
    <row r="206" customFormat="false" ht="13.2" hidden="false" customHeight="false" outlineLevel="0" collapsed="false">
      <c r="A206" s="33"/>
      <c r="B206" s="16"/>
      <c r="C206" s="23"/>
      <c r="D206" s="23"/>
      <c r="E206" s="23"/>
      <c r="F206" s="23"/>
      <c r="G206" s="23"/>
      <c r="H206" s="34"/>
      <c r="I206" s="33"/>
      <c r="J206" s="16"/>
      <c r="K206" s="16"/>
      <c r="L206" s="16"/>
      <c r="M206" s="34"/>
      <c r="N206" s="34"/>
      <c r="O206" s="34"/>
      <c r="P206" s="34"/>
      <c r="Q206" s="34"/>
      <c r="R206" s="34"/>
      <c r="S206" s="16"/>
      <c r="AF206" s="16"/>
      <c r="AG206" s="16"/>
      <c r="AH206" s="16"/>
      <c r="AI206" s="16"/>
      <c r="AJ206" s="16"/>
      <c r="AK206" s="16"/>
      <c r="AL206" s="24"/>
      <c r="AM206" s="25"/>
      <c r="AN206" s="25"/>
      <c r="AO206" s="25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</row>
    <row r="207" customFormat="false" ht="13.2" hidden="false" customHeight="false" outlineLevel="0" collapsed="false">
      <c r="A207" s="33"/>
      <c r="B207" s="16"/>
      <c r="C207" s="23"/>
      <c r="D207" s="23"/>
      <c r="E207" s="23"/>
      <c r="F207" s="23"/>
      <c r="G207" s="23"/>
      <c r="H207" s="34"/>
      <c r="I207" s="33"/>
      <c r="J207" s="16"/>
      <c r="K207" s="16"/>
      <c r="L207" s="16"/>
      <c r="M207" s="34"/>
      <c r="N207" s="34"/>
      <c r="O207" s="34"/>
      <c r="P207" s="34"/>
      <c r="Q207" s="34"/>
      <c r="R207" s="34"/>
      <c r="S207" s="16"/>
      <c r="AF207" s="16"/>
      <c r="AG207" s="16"/>
      <c r="AH207" s="16"/>
      <c r="AI207" s="16"/>
      <c r="AJ207" s="16"/>
      <c r="AK207" s="16"/>
      <c r="AL207" s="24"/>
      <c r="AM207" s="25"/>
      <c r="AN207" s="25"/>
      <c r="AO207" s="25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</row>
    <row r="208" customFormat="false" ht="13.2" hidden="false" customHeight="false" outlineLevel="0" collapsed="false">
      <c r="A208" s="33"/>
      <c r="B208" s="16"/>
      <c r="C208" s="23"/>
      <c r="D208" s="23"/>
      <c r="E208" s="23"/>
      <c r="F208" s="23"/>
      <c r="G208" s="23"/>
      <c r="H208" s="34"/>
      <c r="I208" s="33"/>
      <c r="J208" s="16"/>
      <c r="K208" s="16"/>
      <c r="L208" s="16"/>
      <c r="M208" s="34"/>
      <c r="N208" s="34"/>
      <c r="O208" s="34"/>
      <c r="P208" s="34"/>
      <c r="Q208" s="34"/>
      <c r="R208" s="34"/>
      <c r="S208" s="16"/>
      <c r="AF208" s="16"/>
      <c r="AG208" s="16"/>
      <c r="AH208" s="16"/>
      <c r="AI208" s="16"/>
      <c r="AJ208" s="16"/>
      <c r="AK208" s="16"/>
      <c r="AL208" s="24"/>
      <c r="AM208" s="25"/>
      <c r="AN208" s="25"/>
      <c r="AO208" s="25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</row>
    <row r="209" customFormat="false" ht="13.2" hidden="false" customHeight="false" outlineLevel="0" collapsed="false">
      <c r="A209" s="33"/>
      <c r="B209" s="16"/>
      <c r="C209" s="23"/>
      <c r="D209" s="23"/>
      <c r="E209" s="23"/>
      <c r="F209" s="23"/>
      <c r="G209" s="23"/>
      <c r="H209" s="34"/>
      <c r="I209" s="33"/>
      <c r="J209" s="16"/>
      <c r="K209" s="16"/>
      <c r="L209" s="16"/>
      <c r="M209" s="34"/>
      <c r="N209" s="34"/>
      <c r="O209" s="34"/>
      <c r="P209" s="34"/>
      <c r="Q209" s="34"/>
      <c r="R209" s="34"/>
      <c r="S209" s="16"/>
      <c r="AF209" s="16"/>
      <c r="AG209" s="16"/>
      <c r="AH209" s="16"/>
      <c r="AI209" s="16"/>
      <c r="AJ209" s="16"/>
      <c r="AK209" s="16"/>
      <c r="AL209" s="24"/>
      <c r="AM209" s="25"/>
      <c r="AN209" s="25"/>
      <c r="AO209" s="25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</row>
    <row r="210" customFormat="false" ht="13.2" hidden="false" customHeight="false" outlineLevel="0" collapsed="false">
      <c r="A210" s="33"/>
      <c r="B210" s="16"/>
      <c r="C210" s="23"/>
      <c r="D210" s="23"/>
      <c r="E210" s="23"/>
      <c r="F210" s="23"/>
      <c r="G210" s="23"/>
      <c r="H210" s="34"/>
      <c r="I210" s="33"/>
      <c r="J210" s="16"/>
      <c r="K210" s="16"/>
      <c r="L210" s="16"/>
      <c r="M210" s="34"/>
      <c r="N210" s="34"/>
      <c r="O210" s="34"/>
      <c r="P210" s="34"/>
      <c r="Q210" s="34"/>
      <c r="R210" s="34"/>
      <c r="S210" s="16"/>
      <c r="AF210" s="16"/>
      <c r="AG210" s="16"/>
      <c r="AH210" s="16"/>
      <c r="AI210" s="16"/>
      <c r="AJ210" s="16"/>
      <c r="AK210" s="16"/>
      <c r="AL210" s="24"/>
      <c r="AM210" s="25"/>
      <c r="AN210" s="25"/>
      <c r="AO210" s="25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</row>
    <row r="211" customFormat="false" ht="13.2" hidden="false" customHeight="false" outlineLevel="0" collapsed="false">
      <c r="A211" s="33"/>
      <c r="B211" s="16"/>
      <c r="C211" s="23"/>
      <c r="D211" s="23"/>
      <c r="E211" s="23"/>
      <c r="F211" s="23"/>
      <c r="G211" s="23"/>
      <c r="H211" s="34"/>
      <c r="I211" s="33"/>
      <c r="J211" s="16"/>
      <c r="K211" s="16"/>
      <c r="L211" s="16"/>
      <c r="M211" s="34"/>
      <c r="N211" s="34"/>
      <c r="O211" s="34"/>
      <c r="P211" s="34"/>
      <c r="Q211" s="34"/>
      <c r="R211" s="34"/>
      <c r="S211" s="16"/>
      <c r="AF211" s="16"/>
      <c r="AG211" s="16"/>
      <c r="AH211" s="16"/>
      <c r="AI211" s="16"/>
      <c r="AJ211" s="16"/>
      <c r="AK211" s="16"/>
      <c r="AL211" s="24"/>
      <c r="AM211" s="25"/>
      <c r="AN211" s="25"/>
      <c r="AO211" s="25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</row>
    <row r="212" customFormat="false" ht="13.2" hidden="false" customHeight="false" outlineLevel="0" collapsed="false">
      <c r="A212" s="33"/>
      <c r="B212" s="16"/>
      <c r="C212" s="23"/>
      <c r="D212" s="23"/>
      <c r="E212" s="23"/>
      <c r="F212" s="23"/>
      <c r="G212" s="23"/>
      <c r="H212" s="34"/>
      <c r="I212" s="33"/>
      <c r="J212" s="16"/>
      <c r="K212" s="16"/>
      <c r="L212" s="16"/>
      <c r="M212" s="34"/>
      <c r="N212" s="34"/>
      <c r="O212" s="34"/>
      <c r="P212" s="34"/>
      <c r="Q212" s="34"/>
      <c r="R212" s="34"/>
      <c r="S212" s="16"/>
      <c r="AF212" s="16"/>
      <c r="AG212" s="16"/>
      <c r="AH212" s="16"/>
      <c r="AI212" s="16"/>
      <c r="AJ212" s="16"/>
      <c r="AK212" s="16"/>
      <c r="AL212" s="24"/>
      <c r="AM212" s="25"/>
      <c r="AN212" s="25"/>
      <c r="AO212" s="25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</row>
    <row r="213" customFormat="false" ht="13.2" hidden="false" customHeight="false" outlineLevel="0" collapsed="false">
      <c r="A213" s="33"/>
      <c r="B213" s="16"/>
      <c r="C213" s="23"/>
      <c r="D213" s="23"/>
      <c r="E213" s="23"/>
      <c r="F213" s="23"/>
      <c r="G213" s="23"/>
      <c r="H213" s="34"/>
      <c r="I213" s="33"/>
      <c r="J213" s="16"/>
      <c r="K213" s="16"/>
      <c r="L213" s="16"/>
      <c r="M213" s="34"/>
      <c r="N213" s="34"/>
      <c r="O213" s="34"/>
      <c r="P213" s="34"/>
      <c r="Q213" s="34"/>
      <c r="R213" s="34"/>
      <c r="S213" s="16"/>
    </row>
  </sheetData>
  <sheetProtection sheet="true" password="d61a" objects="true" scenarios="true"/>
  <mergeCells count="54">
    <mergeCell ref="A2:G4"/>
    <mergeCell ref="H2:L4"/>
    <mergeCell ref="M2:S2"/>
    <mergeCell ref="M3:S3"/>
    <mergeCell ref="M4:S4"/>
    <mergeCell ref="S5:S8"/>
    <mergeCell ref="C6:E6"/>
    <mergeCell ref="F6:G6"/>
    <mergeCell ref="AG6:AH6"/>
    <mergeCell ref="AI6:AJ6"/>
    <mergeCell ref="C7:G7"/>
    <mergeCell ref="AH7:AH8"/>
    <mergeCell ref="AI7:AI8"/>
    <mergeCell ref="C8:G8"/>
    <mergeCell ref="S9:S12"/>
    <mergeCell ref="B10:G10"/>
    <mergeCell ref="AG10:AH10"/>
    <mergeCell ref="AI10:AJ10"/>
    <mergeCell ref="AH11:AH13"/>
    <mergeCell ref="AI11:AI13"/>
    <mergeCell ref="E12:G12"/>
    <mergeCell ref="S13:S16"/>
    <mergeCell ref="F14:G14"/>
    <mergeCell ref="H14:I14"/>
    <mergeCell ref="AG14:AH14"/>
    <mergeCell ref="AI14:AJ14"/>
    <mergeCell ref="F15:G15"/>
    <mergeCell ref="H15:I15"/>
    <mergeCell ref="AH15:AH17"/>
    <mergeCell ref="AI15:AI17"/>
    <mergeCell ref="F16:G16"/>
    <mergeCell ref="H16:I16"/>
    <mergeCell ref="F17:G17"/>
    <mergeCell ref="H17:I17"/>
    <mergeCell ref="S17:S20"/>
    <mergeCell ref="F18:G18"/>
    <mergeCell ref="H18:I18"/>
    <mergeCell ref="AG18:AH18"/>
    <mergeCell ref="AI18:AJ18"/>
    <mergeCell ref="AF19:AF20"/>
    <mergeCell ref="AG19:AG20"/>
    <mergeCell ref="AH19:AH20"/>
    <mergeCell ref="AI19:AI20"/>
    <mergeCell ref="AJ19:AJ20"/>
    <mergeCell ref="AK19:AK20"/>
    <mergeCell ref="S21:S24"/>
    <mergeCell ref="AG22:AH22"/>
    <mergeCell ref="AI22:AJ22"/>
    <mergeCell ref="AF23:AF24"/>
    <mergeCell ref="AG23:AG24"/>
    <mergeCell ref="AH23:AH24"/>
    <mergeCell ref="AI23:AI24"/>
    <mergeCell ref="AJ23:AJ24"/>
    <mergeCell ref="AK23:AK24"/>
  </mergeCells>
  <dataValidations count="18">
    <dataValidation allowBlank="true" operator="equal" showDropDown="false" showErrorMessage="true" showInputMessage="false" sqref="I26:L176" type="list">
      <formula1>$E$15:$E$18</formula1>
      <formula2>0</formula2>
    </dataValidation>
    <dataValidation allowBlank="true" operator="equal" showDropDown="false" showErrorMessage="true" showInputMessage="false" sqref="AF7:AG7 AJ7:AK7 AF8 AK8 AF11:AG11 AJ11:AK11 AF12:AF13 AK12:AK13 F15:F18 AF15:AG15 AJ15:AK15 I16:I18 AF16:AF17 AK16:AK17 AF19:AG19 AJ19:AK19 AF20 AK20 AF23:AG23 AJ23:AK23 AF24 AK24" type="none">
      <formula1>0</formula1>
      <formula2>0</formula2>
    </dataValidation>
    <dataValidation allowBlank="true" operator="equal" showDropDown="false" showErrorMessage="true" showInputMessage="false" sqref="H26:H176" type="list">
      <formula1>"Не задана"</formula1>
      <formula2>0</formula2>
    </dataValidation>
    <dataValidation allowBlank="true" operator="equal" showDropDown="false" showErrorMessage="true" showInputMessage="false" sqref="P26:R176" type="list">
      <formula1>"ДА"</formula1>
      <formula2>0</formula2>
    </dataValidation>
    <dataValidation allowBlank="true" operator="equal" showDropDown="false" showErrorMessage="true" showInputMessage="false" sqref="H15:H18" type="list">
      <formula1>$AL$7:$AL$16</formula1>
      <formula2>0</formula2>
    </dataValidation>
    <dataValidation allowBlank="true" operator="equal" showDropDown="false" showErrorMessage="true" showInputMessage="false" sqref="M26:M176" type="list">
      <formula1>$AO$7:$AO$22</formula1>
      <formula2>0</formula2>
    </dataValidation>
    <dataValidation allowBlank="true" operator="equal" showDropDown="false" showErrorMessage="true" showInputMessage="false" sqref="N26:N176" type="list">
      <formula1>$AO$7:$AO$22</formula1>
      <formula2>0</formula2>
    </dataValidation>
    <dataValidation allowBlank="true" operator="equal" showDropDown="false" showErrorMessage="true" showInputMessage="false" sqref="D15:D18" type="list">
      <formula1>IF(COUNTIF(C15,"*")=1,$T$6:$T$11,"")</formula1>
      <formula2>0</formula2>
    </dataValidation>
    <dataValidation allowBlank="true" operator="equal" showDropDown="false" showErrorMessage="true" showInputMessage="false" sqref="B20:B21" type="list">
      <formula1>"ДаНет"</formula1>
      <formula2>0</formula2>
    </dataValidation>
    <dataValidation allowBlank="true" operator="equal" showDropDown="false" showErrorMessage="true" showInputMessage="false" sqref="O26:O176" type="list">
      <formula1>IF(OR(M26&lt;&gt;"",N26&lt;&gt;""),$U$6:$U$8,"")</formula1>
      <formula2>0</formula2>
    </dataValidation>
    <dataValidation allowBlank="true" operator="equal" showDropDown="false" showErrorMessage="true" showInputMessage="false" sqref="C20" type="list">
      <formula1>"Да,Нет"</formula1>
      <formula2>0</formula2>
    </dataValidation>
    <dataValidation allowBlank="true" operator="equal" showDropDown="false" showErrorMessage="true" showInputMessage="false" sqref="C21" type="list">
      <formula1>"Да,Нет"</formula1>
      <formula2>0</formula2>
    </dataValidation>
    <dataValidation allowBlank="true" operator="equal" showDropDown="false" showErrorMessage="true" showInputMessage="false" sqref="C15" type="list">
      <formula1>"В цвет,Другой"</formula1>
      <formula2>0</formula2>
    </dataValidation>
    <dataValidation allowBlank="true" operator="equal" showDropDown="false" showErrorMessage="true" showInputMessage="false" sqref="C16" type="list">
      <formula1>"В цвет,Другой"</formula1>
      <formula2>0</formula2>
    </dataValidation>
    <dataValidation allowBlank="true" operator="equal" showDropDown="false" showErrorMessage="true" showInputMessage="false" sqref="C17" type="list">
      <formula1>"В цвет,Другой"</formula1>
      <formula2>0</formula2>
    </dataValidation>
    <dataValidation allowBlank="true" operator="equal" showDropDown="false" showErrorMessage="true" showInputMessage="false" sqref="C18" type="list">
      <formula1>"В цвет,Другой"</formula1>
      <formula2>0</formula2>
    </dataValidation>
    <dataValidation allowBlank="true" operator="equal" showDropDown="false" showErrorMessage="true" showInputMessage="false" sqref="I12" type="list">
      <formula1>"3,4,8,10,16,18,22,25,26,32,35,38"</formula1>
      <formula2>0</formula2>
    </dataValidation>
    <dataValidation allowBlank="true" operator="equal" showDropDown="false" showErrorMessage="true" showInputMessage="false" sqref="C12" type="list">
      <formula1>"ЛДСП,ХДФ,ДВП,Столешница,ЛМДФ,МДФ,ДСП"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&amp;CСтраница &amp;P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18" activeCellId="0" sqref="H18"/>
    </sheetView>
  </sheetViews>
  <sheetFormatPr defaultColWidth="10.796875" defaultRowHeight="13.2" zeroHeight="false" outlineLevelRow="0" outlineLevelCol="0"/>
  <cols>
    <col collapsed="false" customWidth="false" hidden="false" outlineLevel="0" max="257" min="1" style="103" width="10.73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&amp;CСтраница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796875" defaultRowHeight="13.2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&amp;CСтраница 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2023-08-16T12:52:39Z</dcterms:modified>
  <cp:revision>4</cp:revision>
  <dc:subject/>
  <dc:title/>
</cp:coreProperties>
</file>